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0" yWindow="65326" windowWidth="10410" windowHeight="11070" activeTab="0"/>
  </bookViews>
  <sheets>
    <sheet name="Бюджет_1" sheetId="1" r:id="rId1"/>
  </sheets>
  <definedNames>
    <definedName name="_xlnm.Print_Titles" localSheetId="0">'Бюджет_1'!$10:$13</definedName>
    <definedName name="_xlnm.Print_Area" localSheetId="0">'Бюджет_1'!$A$1:$G$200</definedName>
  </definedNames>
  <calcPr fullCalcOnLoad="1"/>
</workbook>
</file>

<file path=xl/sharedStrings.xml><?xml version="1.0" encoding="utf-8"?>
<sst xmlns="http://schemas.openxmlformats.org/spreadsheetml/2006/main" count="256" uniqueCount="114">
  <si>
    <t>Наименование</t>
  </si>
  <si>
    <t>Коды бюджетной классификации</t>
  </si>
  <si>
    <t>раздел</t>
  </si>
  <si>
    <t>подраздел</t>
  </si>
  <si>
    <t>целевая статья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</si>
  <si>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</si>
  <si>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</si>
  <si>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</si>
  <si>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</si>
  <si>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Выполнение функций органами местного самоуправления</t>
  </si>
  <si>
    <t>Расходы</t>
  </si>
  <si>
    <t>Центральный аппарат</t>
  </si>
  <si>
    <t>Поступление нефинансовых активов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</si>
  <si>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</si>
  <si>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Оплата работ, услуг</t>
  </si>
  <si>
    <t>Прочие работы, услуги</t>
  </si>
  <si>
    <t>Прочие расходы</t>
  </si>
  <si>
    <t>Увеличение стоимости основных средств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</si>
  <si>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</si>
  <si>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</si>
  <si>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Работы, услуги по содержанию имущества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</si>
  <si>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</si>
  <si>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</si>
  <si>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Проведение выборов и референдумов</t>
  </si>
  <si>
    <t>Обслуживание государственного и муниципального долга</t>
  </si>
  <si>
    <t>Резервные фонды</t>
  </si>
  <si>
    <t>Прикладные научные исследования в области общегосударственных вопросов</t>
  </si>
  <si>
    <t>ппп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</si>
  <si>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</si>
  <si>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</si>
  <si>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</si>
  <si>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</si>
  <si>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Сельское хозяйство и рыболовство</t>
  </si>
  <si>
    <t>Обеспечение деятельности подведомственных учреждений</t>
  </si>
  <si>
    <t>Выполнение функций бюджетными учреждениями</t>
  </si>
  <si>
    <t>Жилищно-коммунальное хозяйство</t>
  </si>
  <si>
    <t>Благоустройство</t>
  </si>
  <si>
    <t>Содержание автомобильных дорог</t>
  </si>
  <si>
    <t>Прочие мероприятия по благоустройству городских и сельских поселений</t>
  </si>
  <si>
    <t>Образование</t>
  </si>
  <si>
    <t>Дошкольное образование</t>
  </si>
  <si>
    <t>Социальное обеспечение</t>
  </si>
  <si>
    <t>Пособия по социальной помощи населению</t>
  </si>
  <si>
    <t>Общее образование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</si>
  <si>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</si>
  <si>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</si>
  <si>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</si>
  <si>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РЦП "Культура Чеченской Республики"</t>
  </si>
  <si>
    <t>Периодическая печать и издательства</t>
  </si>
  <si>
    <t>ЗДРАВООХРАНЕНИЕ, ФИЗИЧЕСКАЯ КУЛЬТУРА И СПОРТ</t>
  </si>
  <si>
    <t>Стационарная медицинская помощь</t>
  </si>
  <si>
    <t>Денежные выплаты медперсоналу ФАПов, скорой помощи</t>
  </si>
  <si>
    <t>Амбулаторная помощь</t>
  </si>
  <si>
    <t>Социальная политика</t>
  </si>
  <si>
    <t>Социальные выплаты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</si>
  <si>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</si>
  <si>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</si>
  <si>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</si>
  <si>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</si>
  <si>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Дотации бюджетам субъекта на сбалансированность бюджетов муниципальных образований</t>
  </si>
  <si>
    <t>Поддержка мер по обеспечению сбалансированности бюджетов</t>
  </si>
  <si>
    <t>Прочие дотации</t>
  </si>
  <si>
    <t>007</t>
  </si>
  <si>
    <t>(тыс. рублей)</t>
  </si>
  <si>
    <t xml:space="preserve"> к решению Совета депутатов Надтеречного муниципального района</t>
  </si>
  <si>
    <t>Фонд оплаты труда и страховые взносы</t>
  </si>
  <si>
    <t>121</t>
  </si>
  <si>
    <t>244</t>
  </si>
  <si>
    <t>Прочие закупки товаров, работ и услуг для государственных нужд</t>
  </si>
  <si>
    <t>122</t>
  </si>
  <si>
    <t>243</t>
  </si>
  <si>
    <t>Прочие закупки товаров, работ и услуг в целях капитального ремонта государственного имущества</t>
  </si>
  <si>
    <t>870</t>
  </si>
  <si>
    <t>530</t>
  </si>
  <si>
    <t>Субвенции</t>
  </si>
  <si>
    <t>111</t>
  </si>
  <si>
    <t>611</t>
  </si>
  <si>
    <t>612</t>
  </si>
  <si>
    <t>Субсидии бюджеиным учреждениям на финансовое обеспечение  государственного задания на оказание государственных услуг (выполнения работ)</t>
  </si>
  <si>
    <t>Субсидии бюджетным учреждениям на иные цели</t>
  </si>
  <si>
    <t>Ежемесячное денежное вознаграждение за классное руководство</t>
  </si>
  <si>
    <t>112</t>
  </si>
  <si>
    <t>Иные выплаты персоналу, за исключением фонда оплаты труда</t>
  </si>
  <si>
    <t>Субсидии муниципальным бюджетным учреждениям на финансовое обеспечение выполнения муниципального задания на оказание муниципальных услуг (выполнения работ)</t>
  </si>
  <si>
    <t>Межбюджетные трансферты</t>
  </si>
  <si>
    <t>Выравнивание бюджетной обеспеченности поселений из районного фонда финансовой поддержки</t>
  </si>
  <si>
    <t>511</t>
  </si>
  <si>
    <t>Дотации на выравнивание бюджетной обеспеченности</t>
  </si>
  <si>
    <t>ВСЕГО РАСХОДОВ:</t>
  </si>
  <si>
    <t>Национальная безопасность и правоохранительная деятельность</t>
  </si>
  <si>
    <t>Защита населения и территории от чрезвычайных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</si>
  <si>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</t>
  </si>
  <si>
    <t>Резервные средства</t>
  </si>
  <si>
    <t>Мероприятия в сфере культуры и кинематографии</t>
  </si>
  <si>
    <t>Физическая культура и спорт</t>
  </si>
  <si>
    <t>Другие вопросы в области физической культуры и спорта</t>
  </si>
  <si>
    <t>Физкультурно-оздоровительная работа</t>
  </si>
  <si>
    <t>Сумма на год</t>
  </si>
  <si>
    <t>Единая дежурно-диспетчерская служба</t>
  </si>
  <si>
    <t xml:space="preserve"> Приложение 8</t>
  </si>
  <si>
    <t>242</t>
  </si>
  <si>
    <t>Безвозмездные перечисления организациям, за исключением государственных и муниципальных организаций</t>
  </si>
  <si>
    <t>Сельское хозяйство</t>
  </si>
  <si>
    <t>Дорожное хозяйство</t>
  </si>
  <si>
    <t>Строительство, модернизация, ремонт и содержание дорог общего пользования за счет средств муниципального бюджета</t>
  </si>
  <si>
    <t>"О бюджете Надтеречного муниципального района на 2015 год</t>
  </si>
  <si>
    <t>и на плановый период 2016 и 2017 годов"</t>
  </si>
  <si>
    <t>Распределение бюджетных ассигнований по разделам и подразделам, целевым статьям и видам расходов классификации расходов бюджета Надтеречного муниципального района на 2015 год</t>
  </si>
  <si>
    <t>Уличное освещение</t>
  </si>
  <si>
    <t>Другие общегосударственные вопросы</t>
  </si>
  <si>
    <t>Финансовое обеспечение мероприятий в сфере информационно-коммуникационной инфраструктуры</t>
  </si>
  <si>
    <t>321</t>
  </si>
  <si>
    <t>Прочие мероприятия по благоустройствугородских округов и поселений</t>
  </si>
  <si>
    <r>
      <t>от "_</t>
    </r>
    <r>
      <rPr>
        <u val="single"/>
        <sz val="10"/>
        <rFont val="Times New Roman"/>
        <family val="1"/>
      </rPr>
      <t>31</t>
    </r>
    <r>
      <rPr>
        <b/>
        <sz val="10"/>
        <rFont val="Times New Roman"/>
        <family val="1"/>
      </rPr>
      <t>__" __</t>
    </r>
    <r>
      <rPr>
        <u val="single"/>
        <sz val="10"/>
        <rFont val="Times New Roman"/>
        <family val="1"/>
      </rPr>
      <t>марта</t>
    </r>
    <r>
      <rPr>
        <b/>
        <sz val="10"/>
        <rFont val="Times New Roman"/>
        <family val="1"/>
      </rPr>
      <t>__ 2015 г.  №_</t>
    </r>
    <r>
      <rPr>
        <u val="single"/>
        <sz val="10"/>
        <rFont val="Times New Roman"/>
        <family val="1"/>
      </rPr>
      <t>48/5</t>
    </r>
    <r>
      <rPr>
        <b/>
        <sz val="10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</si>
</sst>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"/>
    <numFmt numFmtId="173" formatCode="000"/>
    <numFmt numFmtId="174" formatCode="0000000"/>
    <numFmt numFmtId="175" formatCode="* 00;* \-00;* &quot; &quot;??;@"/>
    <numFmt numFmtId="176" formatCode="* 0000;* \-0000;* &quot; &quot;??;@"/>
    <numFmt numFmtId="177" formatCode="* 000;* \-000;* &quot; &quot;??;@"/>
    <numFmt numFmtId="178" formatCode="* 000\.00\.00;* \-000\.00\.00;* &quot; &quot;??;@"/>
    <numFmt numFmtId="179" formatCode="#,##0.00;[Red]\-#,##0.00;0.00"/>
    <numFmt numFmtId="180" formatCode="0.0"/>
    <numFmt numFmtId="181" formatCode="0.000"/>
  </numFmts>
  <fonts count="29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8"/>
      <name val="Arial"/>
      <family val="0"/>
    </font>
    <font>
      <sz val="8"/>
      <color indexed="9"/>
      <name val="Arial"/>
      <family val="0"/>
    </font>
    <font>
      <b/>
      <sz val="9"/>
      <name val="Arial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3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176" fontId="3" fillId="0" borderId="10" xfId="52" applyNumberFormat="1" applyFont="1" applyFill="1" applyBorder="1" applyAlignment="1" applyProtection="1">
      <alignment horizontal="center" vertical="center"/>
      <protection hidden="1"/>
    </xf>
    <xf numFmtId="176" fontId="6" fillId="0" borderId="10" xfId="52" applyNumberFormat="1" applyFont="1" applyFill="1" applyBorder="1" applyAlignment="1" applyProtection="1">
      <alignment horizontal="center" vertical="center"/>
      <protection hidden="1"/>
    </xf>
    <xf numFmtId="179" fontId="6" fillId="0" borderId="10" xfId="52" applyNumberFormat="1" applyFont="1" applyFill="1" applyBorder="1" applyAlignment="1" applyProtection="1">
      <alignment horizontal="right" vertical="center"/>
      <protection hidden="1"/>
    </xf>
    <xf numFmtId="175" fontId="6" fillId="0" borderId="10" xfId="52" applyNumberFormat="1" applyFont="1" applyFill="1" applyBorder="1" applyAlignment="1" applyProtection="1">
      <alignment horizontal="center" vertical="center"/>
      <protection hidden="1"/>
    </xf>
    <xf numFmtId="178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8" fillId="0" borderId="0" xfId="52" applyNumberFormat="1" applyFont="1" applyFill="1" applyAlignment="1" applyProtection="1">
      <alignment/>
      <protection hidden="1"/>
    </xf>
    <xf numFmtId="179" fontId="8" fillId="0" borderId="0" xfId="52" applyNumberFormat="1" applyFont="1" applyFill="1" applyAlignment="1" applyProtection="1">
      <alignment/>
      <protection hidden="1"/>
    </xf>
    <xf numFmtId="0" fontId="6" fillId="0" borderId="0" xfId="52" applyNumberFormat="1" applyFont="1" applyFill="1" applyAlignment="1" applyProtection="1">
      <alignment horizontal="left" vertical="center" wrapText="1"/>
      <protection hidden="1"/>
    </xf>
    <xf numFmtId="0" fontId="6" fillId="0" borderId="0" xfId="52" applyNumberFormat="1" applyFont="1" applyFill="1" applyProtection="1">
      <alignment/>
      <protection hidden="1"/>
    </xf>
    <xf numFmtId="0" fontId="6" fillId="0" borderId="0" xfId="52" applyNumberFormat="1" applyFont="1" applyFill="1" applyAlignment="1" applyProtection="1">
      <alignment horizontal="left" vertical="center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/>
      <protection hidden="1"/>
    </xf>
    <xf numFmtId="172" fontId="3" fillId="0" borderId="10" xfId="52" applyNumberFormat="1" applyFont="1" applyFill="1" applyBorder="1" applyAlignment="1" applyProtection="1">
      <alignment horizontal="left" vertical="top" wrapText="1"/>
      <protection hidden="1"/>
    </xf>
    <xf numFmtId="173" fontId="3" fillId="0" borderId="10" xfId="52" applyNumberFormat="1" applyFont="1" applyFill="1" applyBorder="1" applyAlignment="1" applyProtection="1">
      <alignment horizontal="left" vertical="top" wrapText="1"/>
      <protection hidden="1"/>
    </xf>
    <xf numFmtId="174" fontId="3" fillId="0" borderId="10" xfId="52" applyNumberFormat="1" applyFont="1" applyFill="1" applyBorder="1" applyAlignment="1" applyProtection="1">
      <alignment horizontal="left" vertical="top" wrapText="1"/>
      <protection hidden="1"/>
    </xf>
    <xf numFmtId="173" fontId="6" fillId="0" borderId="10" xfId="52" applyNumberFormat="1" applyFont="1" applyFill="1" applyBorder="1" applyAlignment="1" applyProtection="1">
      <alignment horizontal="left" vertical="top" wrapText="1"/>
      <protection hidden="1"/>
    </xf>
    <xf numFmtId="175" fontId="3" fillId="0" borderId="10" xfId="52" applyNumberFormat="1" applyFont="1" applyFill="1" applyBorder="1" applyAlignment="1" applyProtection="1">
      <alignment horizontal="center" vertical="center"/>
      <protection hidden="1"/>
    </xf>
    <xf numFmtId="178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Border="1">
      <alignment/>
      <protection/>
    </xf>
    <xf numFmtId="172" fontId="3" fillId="0" borderId="0" xfId="52" applyNumberFormat="1" applyFont="1" applyFill="1" applyBorder="1" applyAlignment="1" applyProtection="1">
      <alignment horizontal="left" vertical="top" wrapText="1"/>
      <protection hidden="1"/>
    </xf>
    <xf numFmtId="174" fontId="3" fillId="0" borderId="0" xfId="52" applyNumberFormat="1" applyFont="1" applyFill="1" applyBorder="1" applyAlignment="1" applyProtection="1">
      <alignment horizontal="left" vertical="top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/>
      <protection hidden="1"/>
    </xf>
    <xf numFmtId="49" fontId="3" fillId="0" borderId="10" xfId="52" applyNumberFormat="1" applyFont="1" applyFill="1" applyBorder="1" applyAlignment="1" applyProtection="1">
      <alignment horizontal="center" vertical="center"/>
      <protection hidden="1"/>
    </xf>
    <xf numFmtId="180" fontId="3" fillId="0" borderId="10" xfId="52" applyNumberFormat="1" applyFont="1" applyFill="1" applyBorder="1" applyAlignment="1" applyProtection="1">
      <alignment horizontal="right" vertical="center"/>
      <protection hidden="1"/>
    </xf>
    <xf numFmtId="180" fontId="6" fillId="0" borderId="10" xfId="52" applyNumberFormat="1" applyFont="1" applyFill="1" applyBorder="1" applyAlignment="1" applyProtection="1">
      <alignment horizontal="right" vertical="center"/>
      <protection hidden="1"/>
    </xf>
    <xf numFmtId="173" fontId="3" fillId="0" borderId="10" xfId="52" applyNumberFormat="1" applyFont="1" applyFill="1" applyBorder="1" applyAlignment="1" applyProtection="1">
      <alignment horizontal="left" vertical="top" wrapText="1"/>
      <protection hidden="1"/>
    </xf>
    <xf numFmtId="175" fontId="3" fillId="0" borderId="10" xfId="52" applyNumberFormat="1" applyFont="1" applyFill="1" applyBorder="1" applyAlignment="1" applyProtection="1">
      <alignment horizontal="center" vertical="center"/>
      <protection hidden="1"/>
    </xf>
    <xf numFmtId="176" fontId="3" fillId="0" borderId="10" xfId="52" applyNumberFormat="1" applyFont="1" applyFill="1" applyBorder="1" applyAlignment="1" applyProtection="1">
      <alignment horizontal="center" vertical="center"/>
      <protection hidden="1"/>
    </xf>
    <xf numFmtId="178" fontId="3" fillId="0" borderId="10" xfId="52" applyNumberFormat="1" applyFont="1" applyFill="1" applyBorder="1" applyAlignment="1" applyProtection="1">
      <alignment horizontal="center" vertical="center"/>
      <protection hidden="1"/>
    </xf>
    <xf numFmtId="49" fontId="3" fillId="0" borderId="10" xfId="52" applyNumberFormat="1" applyFont="1" applyFill="1" applyBorder="1" applyAlignment="1" applyProtection="1">
      <alignment horizontal="center" vertical="center"/>
      <protection hidden="1"/>
    </xf>
    <xf numFmtId="180" fontId="3" fillId="0" borderId="10" xfId="52" applyNumberFormat="1" applyFont="1" applyFill="1" applyBorder="1" applyAlignment="1" applyProtection="1">
      <alignment horizontal="right" vertical="center"/>
      <protection hidden="1"/>
    </xf>
    <xf numFmtId="0" fontId="1" fillId="0" borderId="0" xfId="52" applyFont="1">
      <alignment/>
      <protection/>
    </xf>
    <xf numFmtId="0" fontId="7" fillId="0" borderId="10" xfId="52" applyNumberFormat="1" applyFont="1" applyFill="1" applyBorder="1" applyAlignment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left"/>
      <protection hidden="1"/>
    </xf>
    <xf numFmtId="180" fontId="2" fillId="0" borderId="0" xfId="52" applyNumberFormat="1">
      <alignment/>
      <protection/>
    </xf>
    <xf numFmtId="0" fontId="2" fillId="0" borderId="10" xfId="52" applyBorder="1">
      <alignment/>
      <protection/>
    </xf>
    <xf numFmtId="0" fontId="5" fillId="0" borderId="10" xfId="52" applyNumberFormat="1" applyFont="1" applyFill="1" applyBorder="1" applyAlignment="1" applyProtection="1">
      <alignment horizontal="centerContinuous"/>
      <protection hidden="1"/>
    </xf>
    <xf numFmtId="0" fontId="5" fillId="0" borderId="10" xfId="52" applyNumberFormat="1" applyFont="1" applyFill="1" applyBorder="1" applyAlignment="1" applyProtection="1">
      <alignment horizontal="center"/>
      <protection hidden="1"/>
    </xf>
    <xf numFmtId="172" fontId="3" fillId="0" borderId="10" xfId="52" applyNumberFormat="1" applyFont="1" applyFill="1" applyBorder="1" applyAlignment="1" applyProtection="1">
      <alignment horizontal="left" vertical="top" wrapText="1"/>
      <protection hidden="1"/>
    </xf>
    <xf numFmtId="174" fontId="3" fillId="0" borderId="10" xfId="52" applyNumberFormat="1" applyFont="1" applyFill="1" applyBorder="1" applyAlignment="1" applyProtection="1">
      <alignment horizontal="left" vertical="top" wrapText="1"/>
      <protection hidden="1"/>
    </xf>
    <xf numFmtId="0" fontId="3" fillId="0" borderId="10" xfId="0" applyFont="1" applyFill="1" applyBorder="1" applyAlignment="1">
      <alignment horizontal="left" vertical="center" wrapText="1"/>
    </xf>
    <xf numFmtId="181" fontId="3" fillId="0" borderId="10" xfId="52" applyNumberFormat="1" applyFont="1" applyFill="1" applyBorder="1" applyAlignment="1" applyProtection="1">
      <alignment horizontal="right" vertical="center"/>
      <protection hidden="1"/>
    </xf>
    <xf numFmtId="179" fontId="3" fillId="0" borderId="0" xfId="52" applyNumberFormat="1" applyFont="1" applyFill="1" applyBorder="1" applyAlignment="1" applyProtection="1">
      <alignment horizontal="right" vertical="center"/>
      <protection hidden="1"/>
    </xf>
    <xf numFmtId="180" fontId="3" fillId="0" borderId="0" xfId="52" applyNumberFormat="1" applyFont="1" applyFill="1" applyBorder="1" applyAlignment="1" applyProtection="1">
      <alignment horizontal="right" vertical="center"/>
      <protection hidden="1"/>
    </xf>
    <xf numFmtId="173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1" fillId="0" borderId="0" xfId="52" applyNumberFormat="1" applyFont="1" applyFill="1" applyAlignment="1" applyProtection="1">
      <alignment horizont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3" fillId="0" borderId="0" xfId="52" applyNumberFormat="1" applyFont="1" applyFill="1" applyBorder="1" applyAlignment="1" applyProtection="1">
      <alignment horizontal="left" vertical="top" wrapText="1"/>
      <protection hidden="1"/>
    </xf>
    <xf numFmtId="0" fontId="10" fillId="24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5"/>
  <sheetViews>
    <sheetView showGridLines="0" tabSelected="1" view="pageBreakPreview" zoomScaleSheetLayoutView="100" zoomScalePageLayoutView="0" workbookViewId="0" topLeftCell="A1">
      <selection activeCell="A5" sqref="A5:H5"/>
    </sheetView>
  </sheetViews>
  <sheetFormatPr defaultColWidth="9.00390625" defaultRowHeight="12.75"/>
  <cols>
    <col min="1" max="1" width="51.625" style="2" customWidth="1"/>
    <col min="2" max="2" width="6.25390625" style="2" customWidth="1"/>
    <col min="3" max="3" width="5.875" style="2" bestFit="1" customWidth="1"/>
    <col min="4" max="4" width="9.375" style="2" customWidth="1"/>
    <col min="5" max="5" width="7.375" style="2" customWidth="1"/>
    <col min="6" max="6" width="11.75390625" style="2" customWidth="1"/>
    <col min="7" max="8" width="0" style="2" hidden="1" customWidth="1"/>
    <col min="9" max="16384" width="9.125" style="2" customWidth="1"/>
  </cols>
  <sheetData>
    <row r="1" spans="1:8" ht="12.75" customHeight="1">
      <c r="A1" s="54" t="s">
        <v>99</v>
      </c>
      <c r="B1" s="54"/>
      <c r="C1" s="54"/>
      <c r="D1" s="54"/>
      <c r="E1" s="54"/>
      <c r="F1" s="54"/>
      <c r="G1" s="54"/>
      <c r="H1" s="54"/>
    </row>
    <row r="2" spans="1:8" ht="12.75" customHeight="1">
      <c r="A2" s="54" t="s">
        <v>64</v>
      </c>
      <c r="B2" s="54"/>
      <c r="C2" s="54"/>
      <c r="D2" s="54"/>
      <c r="E2" s="54"/>
      <c r="F2" s="54"/>
      <c r="G2" s="54"/>
      <c r="H2" s="54"/>
    </row>
    <row r="3" spans="1:8" ht="12.75" customHeight="1">
      <c r="A3" s="54" t="s">
        <v>105</v>
      </c>
      <c r="B3" s="54"/>
      <c r="C3" s="54"/>
      <c r="D3" s="54"/>
      <c r="E3" s="54"/>
      <c r="F3" s="54"/>
      <c r="G3" s="54"/>
      <c r="H3" s="54"/>
    </row>
    <row r="4" spans="1:17" ht="12.75" customHeight="1">
      <c r="A4" s="54" t="s">
        <v>106</v>
      </c>
      <c r="B4" s="54"/>
      <c r="C4" s="54"/>
      <c r="D4" s="54"/>
      <c r="E4" s="54"/>
      <c r="F4" s="54"/>
      <c r="G4" s="54"/>
      <c r="H4" s="54"/>
      <c r="N4" s="23"/>
      <c r="O4" s="23"/>
      <c r="P4" s="23"/>
      <c r="Q4" s="23"/>
    </row>
    <row r="5" spans="1:17" ht="12.75" customHeight="1">
      <c r="A5" s="54" t="s">
        <v>113</v>
      </c>
      <c r="B5" s="54"/>
      <c r="C5" s="54"/>
      <c r="D5" s="54"/>
      <c r="E5" s="54"/>
      <c r="F5" s="54"/>
      <c r="G5" s="54"/>
      <c r="H5" s="54"/>
      <c r="N5" s="23"/>
      <c r="O5" s="23"/>
      <c r="P5" s="23"/>
      <c r="Q5" s="23"/>
    </row>
    <row r="6" spans="1:17" ht="12.75" customHeight="1">
      <c r="A6" s="1"/>
      <c r="B6" s="1"/>
      <c r="C6" s="1"/>
      <c r="D6" s="1"/>
      <c r="E6" s="1"/>
      <c r="F6" s="1"/>
      <c r="I6" s="24"/>
      <c r="J6" s="24"/>
      <c r="K6" s="24"/>
      <c r="L6" s="24"/>
      <c r="M6" s="24"/>
      <c r="N6" s="53"/>
      <c r="O6" s="53"/>
      <c r="P6" s="53"/>
      <c r="Q6" s="53"/>
    </row>
    <row r="7" spans="1:17" ht="12.75" customHeight="1">
      <c r="A7" s="1"/>
      <c r="B7" s="1"/>
      <c r="C7" s="1"/>
      <c r="D7" s="1"/>
      <c r="E7" s="1"/>
      <c r="F7" s="1"/>
      <c r="N7" s="23"/>
      <c r="O7" s="23"/>
      <c r="P7" s="23"/>
      <c r="Q7" s="23"/>
    </row>
    <row r="8" spans="1:17" ht="48.75" customHeight="1">
      <c r="A8" s="51" t="s">
        <v>107</v>
      </c>
      <c r="B8" s="51"/>
      <c r="C8" s="51"/>
      <c r="D8" s="51"/>
      <c r="E8" s="51"/>
      <c r="F8" s="51"/>
      <c r="G8" s="51"/>
      <c r="H8" s="51"/>
      <c r="N8" s="23"/>
      <c r="O8" s="23"/>
      <c r="P8" s="23"/>
      <c r="Q8" s="23"/>
    </row>
    <row r="9" spans="1:6" ht="13.5" customHeight="1">
      <c r="A9" s="3"/>
      <c r="B9" s="3"/>
      <c r="C9" s="3"/>
      <c r="D9" s="3"/>
      <c r="E9" s="3"/>
      <c r="F9" s="4" t="s">
        <v>63</v>
      </c>
    </row>
    <row r="10" spans="1:8" ht="12.75">
      <c r="A10" s="50" t="s">
        <v>0</v>
      </c>
      <c r="B10" s="50" t="s">
        <v>1</v>
      </c>
      <c r="C10" s="50"/>
      <c r="D10" s="50"/>
      <c r="E10" s="50"/>
      <c r="F10" s="52" t="s">
        <v>97</v>
      </c>
      <c r="G10" s="52">
        <v>2015</v>
      </c>
      <c r="H10" s="52">
        <v>2016</v>
      </c>
    </row>
    <row r="11" spans="1:8" ht="12.75">
      <c r="A11" s="50"/>
      <c r="B11" s="50"/>
      <c r="C11" s="50"/>
      <c r="D11" s="50"/>
      <c r="E11" s="50"/>
      <c r="F11" s="52"/>
      <c r="G11" s="52"/>
      <c r="H11" s="52"/>
    </row>
    <row r="12" spans="1:8" ht="28.5" customHeight="1">
      <c r="A12" s="50"/>
      <c r="B12" s="15" t="s">
        <v>2</v>
      </c>
      <c r="C12" s="15" t="s">
        <v>3</v>
      </c>
      <c r="D12" s="15" t="s">
        <v>4</v>
      </c>
      <c r="E12" s="15" t="s">
        <v>5</v>
      </c>
      <c r="F12" s="52"/>
      <c r="G12" s="52"/>
      <c r="H12" s="52"/>
    </row>
    <row r="13" spans="1:8" ht="13.5" customHeight="1">
      <c r="A13" s="41">
        <v>1</v>
      </c>
      <c r="B13" s="42">
        <v>2</v>
      </c>
      <c r="C13" s="42">
        <v>3</v>
      </c>
      <c r="D13" s="42">
        <v>4</v>
      </c>
      <c r="E13" s="42">
        <v>5</v>
      </c>
      <c r="F13" s="42">
        <v>6</v>
      </c>
      <c r="G13" s="16">
        <v>6</v>
      </c>
      <c r="H13" s="16">
        <v>7</v>
      </c>
    </row>
    <row r="14" spans="1:8" ht="12.75" customHeight="1">
      <c r="A14" s="20"/>
      <c r="B14" s="8"/>
      <c r="C14" s="6"/>
      <c r="D14" s="9"/>
      <c r="E14" s="26"/>
      <c r="F14" s="7"/>
      <c r="G14" s="40"/>
      <c r="H14" s="40"/>
    </row>
    <row r="15" spans="1:8" ht="12.75" customHeight="1">
      <c r="A15" s="17" t="s">
        <v>6</v>
      </c>
      <c r="B15" s="21">
        <v>1</v>
      </c>
      <c r="C15" s="5">
        <v>0</v>
      </c>
      <c r="D15" s="22">
        <v>0</v>
      </c>
      <c r="E15" s="27"/>
      <c r="F15" s="28">
        <f>F16+F19+F26+F31+F42+F51</f>
        <v>40881.9</v>
      </c>
      <c r="G15" s="28">
        <f>G16+G19+G26+G31+G42</f>
        <v>39151.600000000006</v>
      </c>
      <c r="H15" s="28">
        <f>H16+H19+H26+H31+H42</f>
        <v>41109.4</v>
      </c>
    </row>
    <row r="16" spans="1:19" ht="22.5">
      <c r="A16" s="17" t="s">
        <v>7</v>
      </c>
      <c r="B16" s="21">
        <v>1</v>
      </c>
      <c r="C16" s="5">
        <v>102</v>
      </c>
      <c r="D16" s="22">
        <v>0</v>
      </c>
      <c r="E16" s="27"/>
      <c r="F16" s="28">
        <f aca="true" t="shared" si="0" ref="F16:H17">F17</f>
        <v>863.8</v>
      </c>
      <c r="G16" s="28">
        <f t="shared" si="0"/>
        <v>907</v>
      </c>
      <c r="H16" s="28">
        <f t="shared" si="0"/>
        <v>952.4</v>
      </c>
      <c r="I16" s="23"/>
      <c r="J16" s="24"/>
      <c r="K16" s="24"/>
      <c r="L16" s="24"/>
      <c r="M16" s="24"/>
      <c r="N16" s="24"/>
      <c r="O16" s="24"/>
      <c r="P16" s="24"/>
      <c r="Q16" s="24"/>
      <c r="R16" s="23"/>
      <c r="S16" s="23"/>
    </row>
    <row r="17" spans="1:19" ht="12.75" customHeight="1">
      <c r="A17" s="19" t="s">
        <v>8</v>
      </c>
      <c r="B17" s="21">
        <v>1</v>
      </c>
      <c r="C17" s="5">
        <v>102</v>
      </c>
      <c r="D17" s="22">
        <v>20300</v>
      </c>
      <c r="E17" s="27"/>
      <c r="F17" s="28">
        <f t="shared" si="0"/>
        <v>863.8</v>
      </c>
      <c r="G17" s="28">
        <f t="shared" si="0"/>
        <v>907</v>
      </c>
      <c r="H17" s="28">
        <f t="shared" si="0"/>
        <v>952.4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19" ht="12.75">
      <c r="A18" s="18" t="s">
        <v>65</v>
      </c>
      <c r="B18" s="21">
        <v>1</v>
      </c>
      <c r="C18" s="5">
        <v>102</v>
      </c>
      <c r="D18" s="22">
        <v>20300</v>
      </c>
      <c r="E18" s="27">
        <v>121</v>
      </c>
      <c r="F18" s="28">
        <v>863.8</v>
      </c>
      <c r="G18" s="28">
        <f>ROUND(F18*1.05,1)</f>
        <v>907</v>
      </c>
      <c r="H18" s="28">
        <f>ROUND(G18*1.05,1)</f>
        <v>952.4</v>
      </c>
      <c r="I18" s="23"/>
      <c r="J18" s="25"/>
      <c r="K18" s="25"/>
      <c r="L18" s="25"/>
      <c r="M18" s="25"/>
      <c r="N18" s="23"/>
      <c r="O18" s="23"/>
      <c r="P18" s="23"/>
      <c r="Q18" s="23"/>
      <c r="R18" s="23"/>
      <c r="S18" s="23"/>
    </row>
    <row r="19" spans="1:8" ht="33.75">
      <c r="A19" s="17" t="s">
        <v>13</v>
      </c>
      <c r="B19" s="21">
        <v>1</v>
      </c>
      <c r="C19" s="5">
        <v>103</v>
      </c>
      <c r="D19" s="22">
        <v>0</v>
      </c>
      <c r="E19" s="27"/>
      <c r="F19" s="28">
        <f>F20+F24</f>
        <v>1631.2000000000003</v>
      </c>
      <c r="G19" s="28">
        <f>G20+G24</f>
        <v>1635.1</v>
      </c>
      <c r="H19" s="28">
        <f>H20+H24</f>
        <v>1716.9</v>
      </c>
    </row>
    <row r="20" spans="1:8" ht="12.75" customHeight="1">
      <c r="A20" s="19" t="s">
        <v>11</v>
      </c>
      <c r="B20" s="21">
        <v>1</v>
      </c>
      <c r="C20" s="5">
        <v>103</v>
      </c>
      <c r="D20" s="22">
        <v>20400</v>
      </c>
      <c r="E20" s="27"/>
      <c r="F20" s="28">
        <f>F21+F23+F22</f>
        <v>1631.2000000000003</v>
      </c>
      <c r="G20" s="28">
        <f>G21+G23</f>
        <v>1635.1</v>
      </c>
      <c r="H20" s="28">
        <f>H21+H23</f>
        <v>1716.9</v>
      </c>
    </row>
    <row r="21" spans="1:8" ht="12.75">
      <c r="A21" s="18" t="s">
        <v>65</v>
      </c>
      <c r="B21" s="21">
        <v>1</v>
      </c>
      <c r="C21" s="5">
        <v>103</v>
      </c>
      <c r="D21" s="22">
        <v>20400</v>
      </c>
      <c r="E21" s="27" t="s">
        <v>66</v>
      </c>
      <c r="F21" s="28">
        <v>1210.7</v>
      </c>
      <c r="G21" s="28">
        <f>ROUND(F21*1.05,1)</f>
        <v>1271.2</v>
      </c>
      <c r="H21" s="28">
        <f>ROUND(G21*1.05,1)</f>
        <v>1334.8</v>
      </c>
    </row>
    <row r="22" spans="1:8" ht="27" customHeight="1">
      <c r="A22" s="45" t="s">
        <v>101</v>
      </c>
      <c r="B22" s="21">
        <v>1</v>
      </c>
      <c r="C22" s="5">
        <v>103</v>
      </c>
      <c r="D22" s="22">
        <v>20400</v>
      </c>
      <c r="E22" s="27" t="s">
        <v>100</v>
      </c>
      <c r="F22" s="28">
        <v>73.9</v>
      </c>
      <c r="G22" s="28"/>
      <c r="H22" s="28"/>
    </row>
    <row r="23" spans="1:8" ht="22.5">
      <c r="A23" s="18" t="s">
        <v>68</v>
      </c>
      <c r="B23" s="21">
        <v>1</v>
      </c>
      <c r="C23" s="5">
        <v>103</v>
      </c>
      <c r="D23" s="22">
        <v>20400</v>
      </c>
      <c r="E23" s="27" t="s">
        <v>67</v>
      </c>
      <c r="F23" s="28">
        <v>346.6</v>
      </c>
      <c r="G23" s="28">
        <f>ROUND(F23*1.05,1)</f>
        <v>363.9</v>
      </c>
      <c r="H23" s="28">
        <f>ROUND(G23*1.05,1)</f>
        <v>382.1</v>
      </c>
    </row>
    <row r="24" spans="1:8" ht="21.75" customHeight="1" hidden="1">
      <c r="A24" s="19" t="s">
        <v>18</v>
      </c>
      <c r="B24" s="21">
        <v>1</v>
      </c>
      <c r="C24" s="5">
        <v>103</v>
      </c>
      <c r="D24" s="22">
        <v>21100</v>
      </c>
      <c r="E24" s="27"/>
      <c r="F24" s="28">
        <f>F25</f>
        <v>0</v>
      </c>
      <c r="G24" s="28">
        <f>G25</f>
        <v>0</v>
      </c>
      <c r="H24" s="28">
        <f>H25</f>
        <v>0</v>
      </c>
    </row>
    <row r="25" spans="1:8" ht="12.75" hidden="1">
      <c r="A25" s="18" t="s">
        <v>65</v>
      </c>
      <c r="B25" s="21">
        <v>1</v>
      </c>
      <c r="C25" s="5">
        <v>103</v>
      </c>
      <c r="D25" s="22">
        <v>21100</v>
      </c>
      <c r="E25" s="27" t="s">
        <v>66</v>
      </c>
      <c r="F25" s="28"/>
      <c r="G25" s="28">
        <f>ROUND(F25*1.05,1)</f>
        <v>0</v>
      </c>
      <c r="H25" s="28">
        <f>ROUND(G25*1.05,1)</f>
        <v>0</v>
      </c>
    </row>
    <row r="26" spans="1:8" ht="33.75">
      <c r="A26" s="43" t="s">
        <v>19</v>
      </c>
      <c r="B26" s="21">
        <v>1</v>
      </c>
      <c r="C26" s="5">
        <v>104</v>
      </c>
      <c r="D26" s="22">
        <v>0</v>
      </c>
      <c r="E26" s="27"/>
      <c r="F26" s="28">
        <f>F27</f>
        <v>16471.6</v>
      </c>
      <c r="G26" s="28">
        <f>G27</f>
        <v>17295.100000000002</v>
      </c>
      <c r="H26" s="28">
        <f>H27</f>
        <v>18159.9</v>
      </c>
    </row>
    <row r="27" spans="1:8" ht="12.75" customHeight="1">
      <c r="A27" s="44" t="s">
        <v>11</v>
      </c>
      <c r="B27" s="21">
        <v>1</v>
      </c>
      <c r="C27" s="5">
        <v>104</v>
      </c>
      <c r="D27" s="22">
        <v>20400</v>
      </c>
      <c r="E27" s="27"/>
      <c r="F27" s="28">
        <f>F28+F30+F29</f>
        <v>16471.6</v>
      </c>
      <c r="G27" s="28">
        <f>G28+G30+G29</f>
        <v>17295.100000000002</v>
      </c>
      <c r="H27" s="28">
        <f>H28+H30+H29</f>
        <v>18159.9</v>
      </c>
    </row>
    <row r="28" spans="1:8" ht="12.75">
      <c r="A28" s="30" t="s">
        <v>65</v>
      </c>
      <c r="B28" s="21">
        <v>1</v>
      </c>
      <c r="C28" s="5">
        <v>104</v>
      </c>
      <c r="D28" s="22">
        <v>20400</v>
      </c>
      <c r="E28" s="27" t="s">
        <v>66</v>
      </c>
      <c r="F28" s="28">
        <v>13986.8</v>
      </c>
      <c r="G28" s="28">
        <f aca="true" t="shared" si="1" ref="G28:H30">ROUND(F28*1.05,1)</f>
        <v>14686.1</v>
      </c>
      <c r="H28" s="28">
        <f t="shared" si="1"/>
        <v>15420.4</v>
      </c>
    </row>
    <row r="29" spans="1:8" ht="25.5" customHeight="1">
      <c r="A29" s="45" t="s">
        <v>101</v>
      </c>
      <c r="B29" s="21">
        <v>1</v>
      </c>
      <c r="C29" s="5">
        <v>104</v>
      </c>
      <c r="D29" s="22">
        <v>20400</v>
      </c>
      <c r="E29" s="27" t="s">
        <v>100</v>
      </c>
      <c r="F29" s="28">
        <f>211+7.5</f>
        <v>218.5</v>
      </c>
      <c r="G29" s="28">
        <f t="shared" si="1"/>
        <v>229.4</v>
      </c>
      <c r="H29" s="28">
        <f t="shared" si="1"/>
        <v>240.9</v>
      </c>
    </row>
    <row r="30" spans="1:8" ht="12.75" customHeight="1">
      <c r="A30" s="30" t="s">
        <v>68</v>
      </c>
      <c r="B30" s="21">
        <v>1</v>
      </c>
      <c r="C30" s="5">
        <v>104</v>
      </c>
      <c r="D30" s="22">
        <v>20400</v>
      </c>
      <c r="E30" s="27" t="s">
        <v>67</v>
      </c>
      <c r="F30" s="28">
        <f>2273.6+0.2-7.5</f>
        <v>2266.2999999999997</v>
      </c>
      <c r="G30" s="28">
        <f t="shared" si="1"/>
        <v>2379.6</v>
      </c>
      <c r="H30" s="28">
        <f t="shared" si="1"/>
        <v>2498.6</v>
      </c>
    </row>
    <row r="31" spans="1:8" ht="33.75">
      <c r="A31" s="17" t="s">
        <v>21</v>
      </c>
      <c r="B31" s="21">
        <v>1</v>
      </c>
      <c r="C31" s="5">
        <v>106</v>
      </c>
      <c r="D31" s="22">
        <v>0</v>
      </c>
      <c r="E31" s="27"/>
      <c r="F31" s="28">
        <f>F32</f>
        <v>17454.7</v>
      </c>
      <c r="G31" s="28">
        <f>G32</f>
        <v>18327.4</v>
      </c>
      <c r="H31" s="28">
        <f>H32</f>
        <v>19243.800000000003</v>
      </c>
    </row>
    <row r="32" spans="1:8" ht="12.75" customHeight="1">
      <c r="A32" s="19" t="s">
        <v>11</v>
      </c>
      <c r="B32" s="21">
        <v>1</v>
      </c>
      <c r="C32" s="5">
        <v>106</v>
      </c>
      <c r="D32" s="22">
        <v>20400</v>
      </c>
      <c r="E32" s="27"/>
      <c r="F32" s="28">
        <f>F33+F34+F35+F36</f>
        <v>17454.7</v>
      </c>
      <c r="G32" s="28">
        <f>G33+G34+G35+G36</f>
        <v>18327.4</v>
      </c>
      <c r="H32" s="28">
        <f>H33+H34+H35+H36</f>
        <v>19243.800000000003</v>
      </c>
    </row>
    <row r="33" spans="1:8" ht="12.75">
      <c r="A33" s="18" t="s">
        <v>65</v>
      </c>
      <c r="B33" s="21">
        <v>1</v>
      </c>
      <c r="C33" s="5">
        <v>106</v>
      </c>
      <c r="D33" s="22">
        <v>20400</v>
      </c>
      <c r="E33" s="27" t="s">
        <v>66</v>
      </c>
      <c r="F33" s="28">
        <f>9017.8+634.1</f>
        <v>9651.9</v>
      </c>
      <c r="G33" s="28">
        <f aca="true" t="shared" si="2" ref="G33:H36">ROUND(F33*1.05,1)</f>
        <v>10134.5</v>
      </c>
      <c r="H33" s="28">
        <f t="shared" si="2"/>
        <v>10641.2</v>
      </c>
    </row>
    <row r="34" spans="1:8" ht="12.75" customHeight="1">
      <c r="A34" s="18" t="s">
        <v>82</v>
      </c>
      <c r="B34" s="21">
        <v>1</v>
      </c>
      <c r="C34" s="5">
        <v>106</v>
      </c>
      <c r="D34" s="22">
        <v>20400</v>
      </c>
      <c r="E34" s="27" t="s">
        <v>69</v>
      </c>
      <c r="F34" s="28">
        <v>20</v>
      </c>
      <c r="G34" s="28">
        <f t="shared" si="2"/>
        <v>21</v>
      </c>
      <c r="H34" s="28">
        <f t="shared" si="2"/>
        <v>22.1</v>
      </c>
    </row>
    <row r="35" spans="1:8" s="36" customFormat="1" ht="21.75" customHeight="1">
      <c r="A35" s="45" t="s">
        <v>101</v>
      </c>
      <c r="B35" s="31">
        <v>1</v>
      </c>
      <c r="C35" s="32">
        <v>106</v>
      </c>
      <c r="D35" s="33">
        <v>20400</v>
      </c>
      <c r="E35" s="34" t="s">
        <v>100</v>
      </c>
      <c r="F35" s="35">
        <f>126.6+50</f>
        <v>176.6</v>
      </c>
      <c r="G35" s="28">
        <f t="shared" si="2"/>
        <v>185.4</v>
      </c>
      <c r="H35" s="28">
        <f t="shared" si="2"/>
        <v>194.7</v>
      </c>
    </row>
    <row r="36" spans="1:8" s="36" customFormat="1" ht="22.5">
      <c r="A36" s="30" t="s">
        <v>68</v>
      </c>
      <c r="B36" s="31">
        <v>1</v>
      </c>
      <c r="C36" s="32">
        <v>106</v>
      </c>
      <c r="D36" s="33">
        <v>20400</v>
      </c>
      <c r="E36" s="34" t="s">
        <v>67</v>
      </c>
      <c r="F36" s="35">
        <f>7656.2+5000-50-5000</f>
        <v>7606.200000000001</v>
      </c>
      <c r="G36" s="28">
        <f t="shared" si="2"/>
        <v>7986.5</v>
      </c>
      <c r="H36" s="28">
        <f t="shared" si="2"/>
        <v>8385.8</v>
      </c>
    </row>
    <row r="37" spans="1:8" ht="21.75" customHeight="1" hidden="1">
      <c r="A37" s="43" t="s">
        <v>22</v>
      </c>
      <c r="B37" s="21">
        <v>1</v>
      </c>
      <c r="C37" s="5">
        <v>107</v>
      </c>
      <c r="D37" s="22">
        <v>0</v>
      </c>
      <c r="E37" s="27"/>
      <c r="F37" s="28"/>
      <c r="G37" s="40"/>
      <c r="H37" s="40"/>
    </row>
    <row r="38" spans="1:8" ht="12.75" customHeight="1" hidden="1">
      <c r="A38" s="44" t="s">
        <v>23</v>
      </c>
      <c r="B38" s="21">
        <v>1</v>
      </c>
      <c r="C38" s="5">
        <v>107</v>
      </c>
      <c r="D38" s="22">
        <v>200003</v>
      </c>
      <c r="E38" s="27"/>
      <c r="F38" s="28"/>
      <c r="G38" s="40"/>
      <c r="H38" s="40"/>
    </row>
    <row r="39" spans="1:8" ht="21.75" customHeight="1" hidden="1">
      <c r="A39" s="30" t="s">
        <v>9</v>
      </c>
      <c r="B39" s="21">
        <v>1</v>
      </c>
      <c r="C39" s="5">
        <v>107</v>
      </c>
      <c r="D39" s="22">
        <v>200003</v>
      </c>
      <c r="E39" s="27"/>
      <c r="F39" s="28"/>
      <c r="G39" s="40"/>
      <c r="H39" s="40"/>
    </row>
    <row r="40" spans="1:8" ht="12.75" customHeight="1" hidden="1">
      <c r="A40" s="30" t="s">
        <v>10</v>
      </c>
      <c r="B40" s="21">
        <v>1</v>
      </c>
      <c r="C40" s="5">
        <v>107</v>
      </c>
      <c r="D40" s="22">
        <v>200003</v>
      </c>
      <c r="E40" s="27"/>
      <c r="F40" s="28"/>
      <c r="G40" s="40"/>
      <c r="H40" s="40"/>
    </row>
    <row r="41" spans="1:8" ht="12.75" customHeight="1" hidden="1">
      <c r="A41" s="49" t="s">
        <v>16</v>
      </c>
      <c r="B41" s="8">
        <v>1</v>
      </c>
      <c r="C41" s="6">
        <v>107</v>
      </c>
      <c r="D41" s="9">
        <v>200003</v>
      </c>
      <c r="E41" s="26"/>
      <c r="F41" s="29"/>
      <c r="G41" s="40"/>
      <c r="H41" s="40"/>
    </row>
    <row r="42" spans="1:8" ht="12.75">
      <c r="A42" s="43" t="s">
        <v>24</v>
      </c>
      <c r="B42" s="21">
        <v>1</v>
      </c>
      <c r="C42" s="5">
        <v>111</v>
      </c>
      <c r="D42" s="22">
        <v>0</v>
      </c>
      <c r="E42" s="27"/>
      <c r="F42" s="28">
        <f aca="true" t="shared" si="3" ref="F42:H43">F43</f>
        <v>940</v>
      </c>
      <c r="G42" s="28">
        <f t="shared" si="3"/>
        <v>987</v>
      </c>
      <c r="H42" s="28">
        <f t="shared" si="3"/>
        <v>1036.4</v>
      </c>
    </row>
    <row r="43" spans="1:8" ht="12.75" customHeight="1">
      <c r="A43" s="44" t="s">
        <v>25</v>
      </c>
      <c r="B43" s="21">
        <v>1</v>
      </c>
      <c r="C43" s="5">
        <v>111</v>
      </c>
      <c r="D43" s="22">
        <v>700501</v>
      </c>
      <c r="E43" s="27"/>
      <c r="F43" s="28">
        <f t="shared" si="3"/>
        <v>940</v>
      </c>
      <c r="G43" s="28">
        <f t="shared" si="3"/>
        <v>987</v>
      </c>
      <c r="H43" s="28">
        <f t="shared" si="3"/>
        <v>1036.4</v>
      </c>
    </row>
    <row r="44" spans="1:8" ht="12.75" customHeight="1">
      <c r="A44" s="44" t="s">
        <v>25</v>
      </c>
      <c r="B44" s="21">
        <v>1</v>
      </c>
      <c r="C44" s="5">
        <v>111</v>
      </c>
      <c r="D44" s="22">
        <v>700501</v>
      </c>
      <c r="E44" s="27" t="s">
        <v>72</v>
      </c>
      <c r="F44" s="28">
        <v>940</v>
      </c>
      <c r="G44" s="28">
        <f>ROUND(F44*1.05,1)</f>
        <v>987</v>
      </c>
      <c r="H44" s="28">
        <f>ROUND(G44*1.05,1)</f>
        <v>1036.4</v>
      </c>
    </row>
    <row r="45" spans="1:8" ht="21.75" customHeight="1" hidden="1">
      <c r="A45" s="43" t="s">
        <v>26</v>
      </c>
      <c r="B45" s="21">
        <v>1</v>
      </c>
      <c r="C45" s="5">
        <v>113</v>
      </c>
      <c r="D45" s="22">
        <v>0</v>
      </c>
      <c r="E45" s="27"/>
      <c r="F45" s="28"/>
      <c r="G45" s="40"/>
      <c r="H45" s="40"/>
    </row>
    <row r="46" spans="1:8" ht="12.75" customHeight="1" hidden="1">
      <c r="A46" s="44" t="s">
        <v>27</v>
      </c>
      <c r="B46" s="21">
        <v>1</v>
      </c>
      <c r="C46" s="5">
        <v>113</v>
      </c>
      <c r="D46" s="22">
        <v>5180202</v>
      </c>
      <c r="E46" s="27"/>
      <c r="F46" s="28"/>
      <c r="G46" s="40"/>
      <c r="H46" s="40"/>
    </row>
    <row r="47" spans="1:8" ht="21.75" customHeight="1" hidden="1">
      <c r="A47" s="30" t="s">
        <v>9</v>
      </c>
      <c r="B47" s="21">
        <v>1</v>
      </c>
      <c r="C47" s="5">
        <v>113</v>
      </c>
      <c r="D47" s="22">
        <v>5180202</v>
      </c>
      <c r="E47" s="27"/>
      <c r="F47" s="28"/>
      <c r="G47" s="40"/>
      <c r="H47" s="40"/>
    </row>
    <row r="48" spans="1:8" ht="12.75" customHeight="1" hidden="1">
      <c r="A48" s="30" t="s">
        <v>10</v>
      </c>
      <c r="B48" s="21">
        <v>1</v>
      </c>
      <c r="C48" s="5">
        <v>113</v>
      </c>
      <c r="D48" s="22">
        <v>5180202</v>
      </c>
      <c r="E48" s="27"/>
      <c r="F48" s="28"/>
      <c r="G48" s="40"/>
      <c r="H48" s="40"/>
    </row>
    <row r="49" spans="1:8" ht="12.75" customHeight="1" hidden="1">
      <c r="A49" s="49" t="s">
        <v>14</v>
      </c>
      <c r="B49" s="8">
        <v>1</v>
      </c>
      <c r="C49" s="6">
        <v>113</v>
      </c>
      <c r="D49" s="9">
        <v>5180202</v>
      </c>
      <c r="E49" s="26"/>
      <c r="F49" s="29"/>
      <c r="G49" s="40"/>
      <c r="H49" s="40"/>
    </row>
    <row r="50" spans="1:8" ht="12.75" customHeight="1" hidden="1">
      <c r="A50" s="49" t="s">
        <v>15</v>
      </c>
      <c r="B50" s="8">
        <v>1</v>
      </c>
      <c r="C50" s="6">
        <v>113</v>
      </c>
      <c r="D50" s="9">
        <v>5180202</v>
      </c>
      <c r="E50" s="26"/>
      <c r="F50" s="29"/>
      <c r="G50" s="40"/>
      <c r="H50" s="40"/>
    </row>
    <row r="51" spans="1:8" ht="12.75" customHeight="1">
      <c r="A51" s="45" t="s">
        <v>109</v>
      </c>
      <c r="B51" s="21">
        <v>1</v>
      </c>
      <c r="C51" s="5">
        <v>113</v>
      </c>
      <c r="D51" s="9"/>
      <c r="E51" s="26"/>
      <c r="F51" s="35">
        <f>F52</f>
        <v>3520.6</v>
      </c>
      <c r="G51" s="40"/>
      <c r="H51" s="40"/>
    </row>
    <row r="52" spans="1:8" ht="22.5">
      <c r="A52" s="45" t="s">
        <v>110</v>
      </c>
      <c r="B52" s="21">
        <v>1</v>
      </c>
      <c r="C52" s="5">
        <v>113</v>
      </c>
      <c r="D52" s="22">
        <v>960400</v>
      </c>
      <c r="E52" s="26"/>
      <c r="F52" s="35">
        <f>F53</f>
        <v>3520.6</v>
      </c>
      <c r="G52" s="40"/>
      <c r="H52" s="40"/>
    </row>
    <row r="53" spans="1:8" ht="33.75">
      <c r="A53" s="45" t="s">
        <v>101</v>
      </c>
      <c r="B53" s="21">
        <v>1</v>
      </c>
      <c r="C53" s="5">
        <v>113</v>
      </c>
      <c r="D53" s="22">
        <v>960400</v>
      </c>
      <c r="E53" s="34" t="s">
        <v>100</v>
      </c>
      <c r="F53" s="28">
        <v>3520.6</v>
      </c>
      <c r="G53" s="40"/>
      <c r="H53" s="40"/>
    </row>
    <row r="54" spans="1:8" ht="12.75" customHeight="1">
      <c r="A54" s="49"/>
      <c r="B54" s="8"/>
      <c r="C54" s="6"/>
      <c r="D54" s="9"/>
      <c r="E54" s="26"/>
      <c r="F54" s="29"/>
      <c r="G54" s="40"/>
      <c r="H54" s="40"/>
    </row>
    <row r="55" spans="1:8" ht="12.75" customHeight="1">
      <c r="A55" s="43" t="s">
        <v>28</v>
      </c>
      <c r="B55" s="21">
        <v>2</v>
      </c>
      <c r="C55" s="5">
        <v>0</v>
      </c>
      <c r="D55" s="22">
        <v>0</v>
      </c>
      <c r="E55" s="27"/>
      <c r="F55" s="28">
        <f>F56</f>
        <v>1690.7</v>
      </c>
      <c r="G55" s="28">
        <f aca="true" t="shared" si="4" ref="G55:H57">G56</f>
        <v>1775.2</v>
      </c>
      <c r="H55" s="28">
        <f t="shared" si="4"/>
        <v>1864</v>
      </c>
    </row>
    <row r="56" spans="1:8" ht="12.75">
      <c r="A56" s="43" t="s">
        <v>29</v>
      </c>
      <c r="B56" s="21">
        <v>2</v>
      </c>
      <c r="C56" s="5">
        <v>203</v>
      </c>
      <c r="D56" s="22">
        <v>0</v>
      </c>
      <c r="E56" s="27"/>
      <c r="F56" s="28">
        <f>F57</f>
        <v>1690.7</v>
      </c>
      <c r="G56" s="28">
        <f t="shared" si="4"/>
        <v>1775.2</v>
      </c>
      <c r="H56" s="28">
        <f t="shared" si="4"/>
        <v>1864</v>
      </c>
    </row>
    <row r="57" spans="1:8" ht="22.5">
      <c r="A57" s="44" t="s">
        <v>30</v>
      </c>
      <c r="B57" s="21">
        <v>2</v>
      </c>
      <c r="C57" s="5">
        <v>203</v>
      </c>
      <c r="D57" s="22">
        <v>13600</v>
      </c>
      <c r="E57" s="27"/>
      <c r="F57" s="28">
        <f>F58</f>
        <v>1690.7</v>
      </c>
      <c r="G57" s="28">
        <f t="shared" si="4"/>
        <v>1775.2</v>
      </c>
      <c r="H57" s="28">
        <f t="shared" si="4"/>
        <v>1864</v>
      </c>
    </row>
    <row r="58" spans="1:8" ht="12.75" customHeight="1">
      <c r="A58" s="18" t="s">
        <v>74</v>
      </c>
      <c r="B58" s="21">
        <v>2</v>
      </c>
      <c r="C58" s="5">
        <v>203</v>
      </c>
      <c r="D58" s="22">
        <v>13600</v>
      </c>
      <c r="E58" s="27" t="s">
        <v>73</v>
      </c>
      <c r="F58" s="28">
        <v>1690.7</v>
      </c>
      <c r="G58" s="28">
        <f>ROUND(F58*1.05,1)</f>
        <v>1775.2</v>
      </c>
      <c r="H58" s="28">
        <f>ROUND(G58*1.05,1)</f>
        <v>1864</v>
      </c>
    </row>
    <row r="59" spans="1:8" ht="12.75" customHeight="1">
      <c r="A59" s="20"/>
      <c r="B59" s="8"/>
      <c r="C59" s="6"/>
      <c r="D59" s="9"/>
      <c r="E59" s="26"/>
      <c r="F59" s="29"/>
      <c r="G59" s="40"/>
      <c r="H59" s="40"/>
    </row>
    <row r="60" spans="1:8" s="36" customFormat="1" ht="22.5">
      <c r="A60" s="30" t="s">
        <v>89</v>
      </c>
      <c r="B60" s="31">
        <v>3</v>
      </c>
      <c r="C60" s="32"/>
      <c r="D60" s="33"/>
      <c r="E60" s="34"/>
      <c r="F60" s="35">
        <f>F61</f>
        <v>6360.1</v>
      </c>
      <c r="G60" s="35">
        <f>G61</f>
        <v>6666.9</v>
      </c>
      <c r="H60" s="35">
        <f>H61</f>
        <v>6999.9</v>
      </c>
    </row>
    <row r="61" spans="1:8" s="36" customFormat="1" ht="24" customHeight="1">
      <c r="A61" s="30" t="s">
        <v>90</v>
      </c>
      <c r="B61" s="31">
        <v>3</v>
      </c>
      <c r="C61" s="32">
        <v>309</v>
      </c>
      <c r="D61" s="33"/>
      <c r="E61" s="34"/>
      <c r="F61" s="35">
        <f>F62+F64</f>
        <v>6360.1</v>
      </c>
      <c r="G61" s="35">
        <f>G62+G64</f>
        <v>6666.9</v>
      </c>
      <c r="H61" s="35">
        <f>H62+H64</f>
        <v>6999.9</v>
      </c>
    </row>
    <row r="62" spans="1:8" s="36" customFormat="1" ht="22.5">
      <c r="A62" s="30" t="s">
        <v>91</v>
      </c>
      <c r="B62" s="31">
        <v>3</v>
      </c>
      <c r="C62" s="32">
        <v>309</v>
      </c>
      <c r="D62" s="33">
        <v>2180200</v>
      </c>
      <c r="E62" s="34"/>
      <c r="F62" s="35">
        <f>F63</f>
        <v>4383.3</v>
      </c>
      <c r="G62" s="35">
        <f>G63</f>
        <v>4602.3</v>
      </c>
      <c r="H62" s="35">
        <f>H63</f>
        <v>4832</v>
      </c>
    </row>
    <row r="63" spans="1:8" s="36" customFormat="1" ht="12.75" customHeight="1">
      <c r="A63" s="30" t="s">
        <v>92</v>
      </c>
      <c r="B63" s="31">
        <v>3</v>
      </c>
      <c r="C63" s="32">
        <v>309</v>
      </c>
      <c r="D63" s="33">
        <v>2180200</v>
      </c>
      <c r="E63" s="34" t="s">
        <v>72</v>
      </c>
      <c r="F63" s="35">
        <v>4383.3</v>
      </c>
      <c r="G63" s="28">
        <f>ROUND(F63*1.05,1)-0.2</f>
        <v>4602.3</v>
      </c>
      <c r="H63" s="28">
        <f>ROUND(G63*1.05,1)-0.4</f>
        <v>4832</v>
      </c>
    </row>
    <row r="64" spans="1:8" s="36" customFormat="1" ht="12.75" customHeight="1">
      <c r="A64" s="30" t="s">
        <v>98</v>
      </c>
      <c r="B64" s="31">
        <v>3</v>
      </c>
      <c r="C64" s="32">
        <v>309</v>
      </c>
      <c r="D64" s="33">
        <v>2190200</v>
      </c>
      <c r="E64" s="34"/>
      <c r="F64" s="35">
        <f>F65+F67+F66</f>
        <v>1976.8</v>
      </c>
      <c r="G64" s="35">
        <f>G65+G67</f>
        <v>2064.6</v>
      </c>
      <c r="H64" s="35">
        <f>H65+H67</f>
        <v>2167.9</v>
      </c>
    </row>
    <row r="65" spans="1:8" s="36" customFormat="1" ht="12.75" customHeight="1">
      <c r="A65" s="18" t="s">
        <v>65</v>
      </c>
      <c r="B65" s="31">
        <v>3</v>
      </c>
      <c r="C65" s="32">
        <v>309</v>
      </c>
      <c r="D65" s="33">
        <v>2190200</v>
      </c>
      <c r="E65" s="34" t="s">
        <v>75</v>
      </c>
      <c r="F65" s="35">
        <v>1856.7</v>
      </c>
      <c r="G65" s="28">
        <f>ROUND(F65*1.05,1)</f>
        <v>1949.5</v>
      </c>
      <c r="H65" s="28">
        <f>ROUND(G65*1.05,1)</f>
        <v>2047</v>
      </c>
    </row>
    <row r="66" spans="1:8" s="36" customFormat="1" ht="28.5" customHeight="1">
      <c r="A66" s="45" t="s">
        <v>101</v>
      </c>
      <c r="B66" s="31">
        <v>3</v>
      </c>
      <c r="C66" s="32">
        <v>309</v>
      </c>
      <c r="D66" s="33">
        <v>2190200</v>
      </c>
      <c r="E66" s="34" t="s">
        <v>100</v>
      </c>
      <c r="F66" s="35">
        <v>10.5</v>
      </c>
      <c r="G66" s="28"/>
      <c r="H66" s="28"/>
    </row>
    <row r="67" spans="1:8" s="36" customFormat="1" ht="12.75" customHeight="1">
      <c r="A67" s="18" t="s">
        <v>68</v>
      </c>
      <c r="B67" s="31">
        <v>3</v>
      </c>
      <c r="C67" s="32">
        <v>309</v>
      </c>
      <c r="D67" s="33">
        <v>2190200</v>
      </c>
      <c r="E67" s="34" t="s">
        <v>67</v>
      </c>
      <c r="F67" s="35">
        <v>109.6</v>
      </c>
      <c r="G67" s="28">
        <f>ROUND(F67*1.05,1)</f>
        <v>115.1</v>
      </c>
      <c r="H67" s="28">
        <f>ROUND(G67*1.05,1)</f>
        <v>120.9</v>
      </c>
    </row>
    <row r="68" spans="1:8" ht="12.75" customHeight="1">
      <c r="A68" s="20"/>
      <c r="B68" s="8"/>
      <c r="C68" s="6"/>
      <c r="D68" s="9"/>
      <c r="E68" s="26"/>
      <c r="F68" s="29"/>
      <c r="G68" s="40"/>
      <c r="H68" s="40"/>
    </row>
    <row r="69" spans="1:8" ht="12.75" customHeight="1" hidden="1">
      <c r="A69" s="17" t="s">
        <v>31</v>
      </c>
      <c r="B69" s="21">
        <v>4</v>
      </c>
      <c r="C69" s="5">
        <v>0</v>
      </c>
      <c r="D69" s="22">
        <v>0</v>
      </c>
      <c r="E69" s="27"/>
      <c r="F69" s="28">
        <f>F70</f>
        <v>0</v>
      </c>
      <c r="G69" s="28">
        <f>F69*1.055</f>
        <v>0</v>
      </c>
      <c r="H69" s="28">
        <f aca="true" t="shared" si="5" ref="H69:H74">G69*1.05</f>
        <v>0</v>
      </c>
    </row>
    <row r="70" spans="1:8" ht="12.75" customHeight="1" hidden="1">
      <c r="A70" s="17" t="s">
        <v>32</v>
      </c>
      <c r="B70" s="21">
        <v>4</v>
      </c>
      <c r="C70" s="5">
        <v>405</v>
      </c>
      <c r="D70" s="22">
        <v>0</v>
      </c>
      <c r="E70" s="27"/>
      <c r="F70" s="28">
        <f>F71</f>
        <v>0</v>
      </c>
      <c r="G70" s="28">
        <f>F70*1.055</f>
        <v>0</v>
      </c>
      <c r="H70" s="28">
        <f t="shared" si="5"/>
        <v>0</v>
      </c>
    </row>
    <row r="71" spans="1:8" ht="12.75" customHeight="1" hidden="1">
      <c r="A71" s="19" t="s">
        <v>33</v>
      </c>
      <c r="B71" s="21">
        <v>4</v>
      </c>
      <c r="C71" s="5">
        <v>405</v>
      </c>
      <c r="D71" s="22">
        <v>2639900</v>
      </c>
      <c r="E71" s="27"/>
      <c r="F71" s="28">
        <f>F72+F73+F74</f>
        <v>0</v>
      </c>
      <c r="G71" s="28">
        <f>F71*1.055</f>
        <v>0</v>
      </c>
      <c r="H71" s="28">
        <f t="shared" si="5"/>
        <v>0</v>
      </c>
    </row>
    <row r="72" spans="1:8" ht="12.75" customHeight="1" hidden="1">
      <c r="A72" s="18" t="s">
        <v>65</v>
      </c>
      <c r="B72" s="21">
        <v>4</v>
      </c>
      <c r="C72" s="5">
        <v>405</v>
      </c>
      <c r="D72" s="22">
        <v>2639900</v>
      </c>
      <c r="E72" s="27" t="s">
        <v>75</v>
      </c>
      <c r="F72" s="28"/>
      <c r="G72" s="28">
        <f>F72*1.05</f>
        <v>0</v>
      </c>
      <c r="H72" s="28">
        <f t="shared" si="5"/>
        <v>0</v>
      </c>
    </row>
    <row r="73" spans="1:8" ht="12.75" customHeight="1" hidden="1">
      <c r="A73" s="18" t="s">
        <v>71</v>
      </c>
      <c r="B73" s="21">
        <v>4</v>
      </c>
      <c r="C73" s="5">
        <v>405</v>
      </c>
      <c r="D73" s="22">
        <v>2639900</v>
      </c>
      <c r="E73" s="27" t="s">
        <v>70</v>
      </c>
      <c r="F73" s="28"/>
      <c r="G73" s="28">
        <f>F73*1.05</f>
        <v>0</v>
      </c>
      <c r="H73" s="28">
        <f t="shared" si="5"/>
        <v>0</v>
      </c>
    </row>
    <row r="74" spans="1:8" s="36" customFormat="1" ht="21.75" customHeight="1" hidden="1">
      <c r="A74" s="18" t="s">
        <v>68</v>
      </c>
      <c r="B74" s="31">
        <v>4</v>
      </c>
      <c r="C74" s="32">
        <v>405</v>
      </c>
      <c r="D74" s="33">
        <v>2639900</v>
      </c>
      <c r="E74" s="34" t="s">
        <v>67</v>
      </c>
      <c r="F74" s="35"/>
      <c r="G74" s="28">
        <f>F74*1.05</f>
        <v>0</v>
      </c>
      <c r="H74" s="28">
        <f t="shared" si="5"/>
        <v>0</v>
      </c>
    </row>
    <row r="75" spans="1:8" ht="12.75" customHeight="1" hidden="1">
      <c r="A75" s="20"/>
      <c r="B75" s="8"/>
      <c r="C75" s="6"/>
      <c r="D75" s="9"/>
      <c r="E75" s="26"/>
      <c r="F75" s="29"/>
      <c r="G75" s="40"/>
      <c r="H75" s="40"/>
    </row>
    <row r="76" spans="1:8" ht="12.75" customHeight="1" hidden="1">
      <c r="A76" s="17" t="s">
        <v>35</v>
      </c>
      <c r="B76" s="21">
        <v>5</v>
      </c>
      <c r="C76" s="5">
        <v>0</v>
      </c>
      <c r="D76" s="22">
        <v>0</v>
      </c>
      <c r="E76" s="27"/>
      <c r="F76" s="28">
        <f>F77</f>
        <v>0</v>
      </c>
      <c r="G76" s="28">
        <f>F76*1.05</f>
        <v>0</v>
      </c>
      <c r="H76" s="28">
        <f>G76*1.05</f>
        <v>0</v>
      </c>
    </row>
    <row r="77" spans="1:8" ht="12.75" customHeight="1" hidden="1">
      <c r="A77" s="17" t="s">
        <v>36</v>
      </c>
      <c r="B77" s="21">
        <v>5</v>
      </c>
      <c r="C77" s="5">
        <v>503</v>
      </c>
      <c r="D77" s="22">
        <v>0</v>
      </c>
      <c r="E77" s="27"/>
      <c r="F77" s="28">
        <f>F83</f>
        <v>0</v>
      </c>
      <c r="G77" s="28">
        <f>F77*1.05</f>
        <v>0</v>
      </c>
      <c r="H77" s="28">
        <f>G77*1.05</f>
        <v>0</v>
      </c>
    </row>
    <row r="78" spans="1:8" ht="12.75" customHeight="1" hidden="1">
      <c r="A78" s="19" t="s">
        <v>37</v>
      </c>
      <c r="B78" s="21">
        <v>5</v>
      </c>
      <c r="C78" s="5">
        <v>503</v>
      </c>
      <c r="D78" s="22">
        <v>6000200</v>
      </c>
      <c r="E78" s="27"/>
      <c r="F78" s="28"/>
      <c r="G78" s="28">
        <f>F78*1.055</f>
        <v>0</v>
      </c>
      <c r="H78" s="28">
        <f aca="true" t="shared" si="6" ref="H78:H84">G78*1.05</f>
        <v>0</v>
      </c>
    </row>
    <row r="79" spans="1:8" ht="21.75" customHeight="1" hidden="1">
      <c r="A79" s="18" t="s">
        <v>9</v>
      </c>
      <c r="B79" s="21">
        <v>5</v>
      </c>
      <c r="C79" s="5">
        <v>503</v>
      </c>
      <c r="D79" s="22">
        <v>6000200</v>
      </c>
      <c r="E79" s="27"/>
      <c r="F79" s="28"/>
      <c r="G79" s="28">
        <f>F79*1.055</f>
        <v>0</v>
      </c>
      <c r="H79" s="28">
        <f t="shared" si="6"/>
        <v>0</v>
      </c>
    </row>
    <row r="80" spans="1:8" ht="12.75" customHeight="1" hidden="1">
      <c r="A80" s="18" t="s">
        <v>10</v>
      </c>
      <c r="B80" s="21">
        <v>5</v>
      </c>
      <c r="C80" s="5">
        <v>503</v>
      </c>
      <c r="D80" s="22">
        <v>6000200</v>
      </c>
      <c r="E80" s="27"/>
      <c r="F80" s="28"/>
      <c r="G80" s="28">
        <f>F80*1.055</f>
        <v>0</v>
      </c>
      <c r="H80" s="28">
        <f t="shared" si="6"/>
        <v>0</v>
      </c>
    </row>
    <row r="81" spans="1:8" ht="12.75" customHeight="1" hidden="1">
      <c r="A81" s="20" t="s">
        <v>14</v>
      </c>
      <c r="B81" s="8">
        <v>5</v>
      </c>
      <c r="C81" s="6">
        <v>503</v>
      </c>
      <c r="D81" s="9">
        <v>6000200</v>
      </c>
      <c r="E81" s="26"/>
      <c r="F81" s="29"/>
      <c r="G81" s="28">
        <f>F81*1.055</f>
        <v>0</v>
      </c>
      <c r="H81" s="28">
        <f t="shared" si="6"/>
        <v>0</v>
      </c>
    </row>
    <row r="82" spans="1:8" ht="12.75" customHeight="1" hidden="1">
      <c r="A82" s="20" t="s">
        <v>20</v>
      </c>
      <c r="B82" s="8">
        <v>5</v>
      </c>
      <c r="C82" s="6">
        <v>503</v>
      </c>
      <c r="D82" s="9">
        <v>6000200</v>
      </c>
      <c r="E82" s="26"/>
      <c r="F82" s="29"/>
      <c r="G82" s="28">
        <f>F82*1.055</f>
        <v>0</v>
      </c>
      <c r="H82" s="28">
        <f t="shared" si="6"/>
        <v>0</v>
      </c>
    </row>
    <row r="83" spans="1:8" ht="21.75" customHeight="1" hidden="1">
      <c r="A83" s="19" t="s">
        <v>38</v>
      </c>
      <c r="B83" s="21">
        <v>5</v>
      </c>
      <c r="C83" s="5">
        <v>503</v>
      </c>
      <c r="D83" s="22">
        <v>6000500</v>
      </c>
      <c r="E83" s="27"/>
      <c r="F83" s="28">
        <f>F84</f>
        <v>0</v>
      </c>
      <c r="G83" s="28">
        <f>F83*1.05</f>
        <v>0</v>
      </c>
      <c r="H83" s="28">
        <f t="shared" si="6"/>
        <v>0</v>
      </c>
    </row>
    <row r="84" spans="1:8" ht="21.75" customHeight="1" hidden="1">
      <c r="A84" s="18" t="s">
        <v>68</v>
      </c>
      <c r="B84" s="21">
        <v>5</v>
      </c>
      <c r="C84" s="5">
        <v>503</v>
      </c>
      <c r="D84" s="22">
        <v>6000500</v>
      </c>
      <c r="E84" s="27" t="s">
        <v>70</v>
      </c>
      <c r="F84" s="28"/>
      <c r="G84" s="28">
        <f>F84*1.05</f>
        <v>0</v>
      </c>
      <c r="H84" s="28">
        <f t="shared" si="6"/>
        <v>0</v>
      </c>
    </row>
    <row r="85" spans="1:8" ht="12.75" customHeight="1" hidden="1">
      <c r="A85" s="20"/>
      <c r="B85" s="8"/>
      <c r="C85" s="6"/>
      <c r="D85" s="9"/>
      <c r="E85" s="26"/>
      <c r="F85" s="29"/>
      <c r="G85" s="40"/>
      <c r="H85" s="40"/>
    </row>
    <row r="86" spans="1:8" s="36" customFormat="1" ht="12.75" customHeight="1">
      <c r="A86" s="30" t="s">
        <v>102</v>
      </c>
      <c r="B86" s="31">
        <v>4</v>
      </c>
      <c r="C86" s="32"/>
      <c r="D86" s="33"/>
      <c r="E86" s="34"/>
      <c r="F86" s="35">
        <f>F87</f>
        <v>11284.9</v>
      </c>
      <c r="G86" s="35">
        <f aca="true" t="shared" si="7" ref="G86:H89">G87</f>
        <v>11849.1</v>
      </c>
      <c r="H86" s="35">
        <f t="shared" si="7"/>
        <v>12441.6</v>
      </c>
    </row>
    <row r="87" spans="1:8" s="36" customFormat="1" ht="12.75" customHeight="1">
      <c r="A87" s="30" t="s">
        <v>103</v>
      </c>
      <c r="B87" s="31">
        <v>4</v>
      </c>
      <c r="C87" s="32">
        <v>409</v>
      </c>
      <c r="D87" s="33"/>
      <c r="E87" s="34"/>
      <c r="F87" s="35">
        <f>F88</f>
        <v>11284.9</v>
      </c>
      <c r="G87" s="35">
        <f t="shared" si="7"/>
        <v>11849.1</v>
      </c>
      <c r="H87" s="35">
        <f t="shared" si="7"/>
        <v>12441.6</v>
      </c>
    </row>
    <row r="88" spans="1:8" s="36" customFormat="1" ht="26.25" customHeight="1">
      <c r="A88" s="30" t="s">
        <v>104</v>
      </c>
      <c r="B88" s="31">
        <v>4</v>
      </c>
      <c r="C88" s="32">
        <v>409</v>
      </c>
      <c r="D88" s="33">
        <v>3150200</v>
      </c>
      <c r="E88" s="34"/>
      <c r="F88" s="35">
        <f>F89</f>
        <v>11284.9</v>
      </c>
      <c r="G88" s="35">
        <f t="shared" si="7"/>
        <v>11849.1</v>
      </c>
      <c r="H88" s="35">
        <f t="shared" si="7"/>
        <v>12441.6</v>
      </c>
    </row>
    <row r="89" spans="1:8" s="36" customFormat="1" ht="25.5" customHeight="1">
      <c r="A89" s="30" t="s">
        <v>104</v>
      </c>
      <c r="B89" s="31">
        <v>4</v>
      </c>
      <c r="C89" s="32">
        <v>409</v>
      </c>
      <c r="D89" s="33">
        <v>3150210</v>
      </c>
      <c r="E89" s="34"/>
      <c r="F89" s="35">
        <f>F90</f>
        <v>11284.9</v>
      </c>
      <c r="G89" s="35">
        <f t="shared" si="7"/>
        <v>11849.1</v>
      </c>
      <c r="H89" s="35">
        <f t="shared" si="7"/>
        <v>12441.6</v>
      </c>
    </row>
    <row r="90" spans="1:8" s="36" customFormat="1" ht="12.75" customHeight="1">
      <c r="A90" s="30" t="s">
        <v>68</v>
      </c>
      <c r="B90" s="31">
        <v>4</v>
      </c>
      <c r="C90" s="32">
        <v>409</v>
      </c>
      <c r="D90" s="33">
        <v>3150210</v>
      </c>
      <c r="E90" s="34" t="s">
        <v>67</v>
      </c>
      <c r="F90" s="35">
        <f>9769.5+1515.4</f>
        <v>11284.9</v>
      </c>
      <c r="G90" s="28">
        <f>ROUND(F90*1.05,1)</f>
        <v>11849.1</v>
      </c>
      <c r="H90" s="28">
        <f>ROUND(G90*1.05,1)</f>
        <v>12441.6</v>
      </c>
    </row>
    <row r="91" spans="1:8" s="36" customFormat="1" ht="12.75" customHeight="1">
      <c r="A91" s="30"/>
      <c r="B91" s="31"/>
      <c r="C91" s="32"/>
      <c r="D91" s="33"/>
      <c r="E91" s="34"/>
      <c r="F91" s="35"/>
      <c r="G91" s="28"/>
      <c r="H91" s="28"/>
    </row>
    <row r="92" spans="1:8" s="36" customFormat="1" ht="12.75" customHeight="1">
      <c r="A92" s="30" t="s">
        <v>35</v>
      </c>
      <c r="B92" s="31">
        <v>5</v>
      </c>
      <c r="C92" s="32"/>
      <c r="D92" s="33"/>
      <c r="E92" s="34"/>
      <c r="F92" s="35">
        <f>F93</f>
        <v>3230.2</v>
      </c>
      <c r="G92" s="28"/>
      <c r="H92" s="28"/>
    </row>
    <row r="93" spans="1:8" s="36" customFormat="1" ht="12.75" customHeight="1">
      <c r="A93" s="30" t="s">
        <v>36</v>
      </c>
      <c r="B93" s="31">
        <v>5</v>
      </c>
      <c r="C93" s="32">
        <v>503</v>
      </c>
      <c r="D93" s="33"/>
      <c r="E93" s="34"/>
      <c r="F93" s="35">
        <f>F94+F96</f>
        <v>3230.2</v>
      </c>
      <c r="G93" s="28"/>
      <c r="H93" s="28"/>
    </row>
    <row r="94" spans="1:8" s="36" customFormat="1" ht="12.75" customHeight="1">
      <c r="A94" s="30" t="s">
        <v>108</v>
      </c>
      <c r="B94" s="31">
        <v>5</v>
      </c>
      <c r="C94" s="32">
        <v>503</v>
      </c>
      <c r="D94" s="33">
        <v>6000100</v>
      </c>
      <c r="E94" s="34"/>
      <c r="F94" s="35">
        <f>F95</f>
        <v>1000.2</v>
      </c>
      <c r="G94" s="28"/>
      <c r="H94" s="28"/>
    </row>
    <row r="95" spans="1:8" ht="22.5">
      <c r="A95" s="30" t="s">
        <v>68</v>
      </c>
      <c r="B95" s="31">
        <v>5</v>
      </c>
      <c r="C95" s="32">
        <v>503</v>
      </c>
      <c r="D95" s="33">
        <v>6000100</v>
      </c>
      <c r="E95" s="34" t="s">
        <v>67</v>
      </c>
      <c r="F95" s="35">
        <v>1000.2</v>
      </c>
      <c r="G95" s="40"/>
      <c r="H95" s="40"/>
    </row>
    <row r="96" spans="1:8" ht="22.5">
      <c r="A96" s="30" t="s">
        <v>112</v>
      </c>
      <c r="B96" s="31">
        <v>5</v>
      </c>
      <c r="C96" s="32">
        <v>503</v>
      </c>
      <c r="D96" s="33">
        <v>6000500</v>
      </c>
      <c r="E96" s="34"/>
      <c r="F96" s="35">
        <f>F97</f>
        <v>2230</v>
      </c>
      <c r="G96" s="40"/>
      <c r="H96" s="40"/>
    </row>
    <row r="97" spans="1:8" ht="22.5">
      <c r="A97" s="30" t="s">
        <v>68</v>
      </c>
      <c r="B97" s="31">
        <v>5</v>
      </c>
      <c r="C97" s="32">
        <v>503</v>
      </c>
      <c r="D97" s="33">
        <v>6000500</v>
      </c>
      <c r="E97" s="34" t="s">
        <v>70</v>
      </c>
      <c r="F97" s="35">
        <v>2230</v>
      </c>
      <c r="G97" s="40"/>
      <c r="H97" s="40"/>
    </row>
    <row r="98" spans="1:8" ht="12.75">
      <c r="A98" s="30"/>
      <c r="B98" s="31"/>
      <c r="C98" s="32"/>
      <c r="D98" s="33"/>
      <c r="E98" s="34"/>
      <c r="F98" s="29"/>
      <c r="G98" s="40"/>
      <c r="H98" s="40"/>
    </row>
    <row r="99" spans="1:8" ht="12.75" customHeight="1">
      <c r="A99" s="17" t="s">
        <v>39</v>
      </c>
      <c r="B99" s="21">
        <v>7</v>
      </c>
      <c r="C99" s="5">
        <v>0</v>
      </c>
      <c r="D99" s="22">
        <v>0</v>
      </c>
      <c r="E99" s="27"/>
      <c r="F99" s="28">
        <f>F100+F104+F117</f>
        <v>698656.5000000001</v>
      </c>
      <c r="G99" s="28">
        <f>G100+G104+G117</f>
        <v>733328.1000000001</v>
      </c>
      <c r="H99" s="28">
        <f>H100+H104+H117</f>
        <v>769994.6000000001</v>
      </c>
    </row>
    <row r="100" spans="1:8" ht="12.75" customHeight="1">
      <c r="A100" s="17" t="s">
        <v>40</v>
      </c>
      <c r="B100" s="21">
        <v>7</v>
      </c>
      <c r="C100" s="5">
        <v>701</v>
      </c>
      <c r="D100" s="22">
        <v>0</v>
      </c>
      <c r="E100" s="27"/>
      <c r="F100" s="28">
        <f>F101</f>
        <v>91110.8</v>
      </c>
      <c r="G100" s="28">
        <f>G101</f>
        <v>95666.29999999999</v>
      </c>
      <c r="H100" s="28">
        <f>H101</f>
        <v>100449.6</v>
      </c>
    </row>
    <row r="101" spans="1:8" ht="12.75">
      <c r="A101" s="19" t="s">
        <v>33</v>
      </c>
      <c r="B101" s="21">
        <v>7</v>
      </c>
      <c r="C101" s="5">
        <v>701</v>
      </c>
      <c r="D101" s="22">
        <v>4209900</v>
      </c>
      <c r="E101" s="27"/>
      <c r="F101" s="28">
        <f>F102+F103</f>
        <v>91110.8</v>
      </c>
      <c r="G101" s="28">
        <f>G102+G103</f>
        <v>95666.29999999999</v>
      </c>
      <c r="H101" s="28">
        <f>H102+H103</f>
        <v>100449.6</v>
      </c>
    </row>
    <row r="102" spans="1:8" ht="33.75">
      <c r="A102" s="18" t="s">
        <v>78</v>
      </c>
      <c r="B102" s="21">
        <v>7</v>
      </c>
      <c r="C102" s="5">
        <v>701</v>
      </c>
      <c r="D102" s="22">
        <v>4209900</v>
      </c>
      <c r="E102" s="27" t="s">
        <v>76</v>
      </c>
      <c r="F102" s="28">
        <f>88852-191.4+1095.5</f>
        <v>89756.1</v>
      </c>
      <c r="G102" s="28">
        <f>ROUND(F102*1.05,1)</f>
        <v>94243.9</v>
      </c>
      <c r="H102" s="28">
        <f>ROUND(G102*1.05,1)</f>
        <v>98956.1</v>
      </c>
    </row>
    <row r="103" spans="1:8" ht="12.75" customHeight="1">
      <c r="A103" s="18" t="s">
        <v>79</v>
      </c>
      <c r="B103" s="21">
        <v>7</v>
      </c>
      <c r="C103" s="5">
        <v>701</v>
      </c>
      <c r="D103" s="22">
        <v>4209900</v>
      </c>
      <c r="E103" s="27" t="s">
        <v>77</v>
      </c>
      <c r="F103" s="28">
        <v>1354.7</v>
      </c>
      <c r="G103" s="28">
        <f>ROUND(F103*1.05,1)</f>
        <v>1422.4</v>
      </c>
      <c r="H103" s="28">
        <f>ROUND(G103*1.05,1)</f>
        <v>1493.5</v>
      </c>
    </row>
    <row r="104" spans="1:8" ht="12.75" customHeight="1">
      <c r="A104" s="17" t="s">
        <v>43</v>
      </c>
      <c r="B104" s="21">
        <v>7</v>
      </c>
      <c r="C104" s="5">
        <v>702</v>
      </c>
      <c r="D104" s="22">
        <v>0</v>
      </c>
      <c r="E104" s="27"/>
      <c r="F104" s="28">
        <f>F105+F108+F115</f>
        <v>594098.9</v>
      </c>
      <c r="G104" s="28">
        <f>G105+G108+G115</f>
        <v>623797.5</v>
      </c>
      <c r="H104" s="28">
        <f>H105+H108+H115</f>
        <v>654987.5000000001</v>
      </c>
    </row>
    <row r="105" spans="1:8" ht="12.75">
      <c r="A105" s="19" t="s">
        <v>33</v>
      </c>
      <c r="B105" s="21">
        <v>7</v>
      </c>
      <c r="C105" s="5">
        <v>702</v>
      </c>
      <c r="D105" s="22">
        <v>4219900</v>
      </c>
      <c r="E105" s="27"/>
      <c r="F105" s="28">
        <f>F106+F107</f>
        <v>536891.3</v>
      </c>
      <c r="G105" s="28">
        <f>G106+G107</f>
        <v>563735.9</v>
      </c>
      <c r="H105" s="28">
        <f>H106+H107</f>
        <v>591922.7000000001</v>
      </c>
    </row>
    <row r="106" spans="1:8" ht="21.75" customHeight="1">
      <c r="A106" s="18" t="s">
        <v>78</v>
      </c>
      <c r="B106" s="21">
        <v>7</v>
      </c>
      <c r="C106" s="5">
        <v>702</v>
      </c>
      <c r="D106" s="22">
        <v>4219900</v>
      </c>
      <c r="E106" s="27" t="s">
        <v>76</v>
      </c>
      <c r="F106" s="28">
        <f>527596.4-994.8-7271.1+12893.5-0.1</f>
        <v>532223.9</v>
      </c>
      <c r="G106" s="28">
        <f>ROUND(F106*1.05,1)</f>
        <v>558835.1</v>
      </c>
      <c r="H106" s="28">
        <f>ROUND(G106*1.05,1)</f>
        <v>586776.9</v>
      </c>
    </row>
    <row r="107" spans="1:8" ht="12.75" customHeight="1">
      <c r="A107" s="18" t="s">
        <v>79</v>
      </c>
      <c r="B107" s="21">
        <v>7</v>
      </c>
      <c r="C107" s="5">
        <v>702</v>
      </c>
      <c r="D107" s="22">
        <v>4219900</v>
      </c>
      <c r="E107" s="27" t="s">
        <v>77</v>
      </c>
      <c r="F107" s="28">
        <v>4667.4</v>
      </c>
      <c r="G107" s="28">
        <f>ROUND(F107*1.05,1)</f>
        <v>4900.8</v>
      </c>
      <c r="H107" s="28">
        <f>ROUND(G107*1.05,1)</f>
        <v>5145.8</v>
      </c>
    </row>
    <row r="108" spans="1:8" ht="12.75">
      <c r="A108" s="19" t="s">
        <v>33</v>
      </c>
      <c r="B108" s="21">
        <v>7</v>
      </c>
      <c r="C108" s="5">
        <v>702</v>
      </c>
      <c r="D108" s="22">
        <v>4239900</v>
      </c>
      <c r="E108" s="27"/>
      <c r="F108" s="28">
        <f>F113+F114+F112+F110+F109+F111</f>
        <v>48755</v>
      </c>
      <c r="G108" s="28">
        <f>G113+G114+G112+G110+G109</f>
        <v>51186.399999999994</v>
      </c>
      <c r="H108" s="28">
        <f>H113+H114+H112+H110+H109</f>
        <v>53745.799999999996</v>
      </c>
    </row>
    <row r="109" spans="1:8" ht="12.75">
      <c r="A109" s="18" t="s">
        <v>65</v>
      </c>
      <c r="B109" s="21">
        <v>7</v>
      </c>
      <c r="C109" s="5">
        <v>702</v>
      </c>
      <c r="D109" s="22">
        <v>4239900</v>
      </c>
      <c r="E109" s="27" t="s">
        <v>75</v>
      </c>
      <c r="F109" s="28">
        <v>7854.5</v>
      </c>
      <c r="G109" s="28">
        <f aca="true" t="shared" si="8" ref="G109:H113">ROUND(F109*1.05,1)</f>
        <v>8247.2</v>
      </c>
      <c r="H109" s="28">
        <f t="shared" si="8"/>
        <v>8659.6</v>
      </c>
    </row>
    <row r="110" spans="1:8" ht="22.5">
      <c r="A110" s="18" t="s">
        <v>82</v>
      </c>
      <c r="B110" s="21">
        <v>7</v>
      </c>
      <c r="C110" s="5">
        <v>702</v>
      </c>
      <c r="D110" s="22">
        <v>4239900</v>
      </c>
      <c r="E110" s="27" t="s">
        <v>81</v>
      </c>
      <c r="F110" s="28">
        <v>388.8</v>
      </c>
      <c r="G110" s="28">
        <f t="shared" si="8"/>
        <v>408.2</v>
      </c>
      <c r="H110" s="28">
        <f t="shared" si="8"/>
        <v>428.6</v>
      </c>
    </row>
    <row r="111" spans="1:8" ht="25.5" customHeight="1">
      <c r="A111" s="45" t="s">
        <v>101</v>
      </c>
      <c r="B111" s="21">
        <v>7</v>
      </c>
      <c r="C111" s="5">
        <v>702</v>
      </c>
      <c r="D111" s="22">
        <v>4239900</v>
      </c>
      <c r="E111" s="27" t="s">
        <v>100</v>
      </c>
      <c r="F111" s="28">
        <v>6</v>
      </c>
      <c r="G111" s="28">
        <f t="shared" si="8"/>
        <v>6.3</v>
      </c>
      <c r="H111" s="28">
        <f t="shared" si="8"/>
        <v>6.6</v>
      </c>
    </row>
    <row r="112" spans="1:8" ht="22.5">
      <c r="A112" s="18" t="s">
        <v>68</v>
      </c>
      <c r="B112" s="21">
        <v>7</v>
      </c>
      <c r="C112" s="5">
        <v>702</v>
      </c>
      <c r="D112" s="22">
        <v>4239900</v>
      </c>
      <c r="E112" s="27" t="s">
        <v>67</v>
      </c>
      <c r="F112" s="28">
        <v>266.2</v>
      </c>
      <c r="G112" s="28">
        <f t="shared" si="8"/>
        <v>279.5</v>
      </c>
      <c r="H112" s="28">
        <f t="shared" si="8"/>
        <v>293.5</v>
      </c>
    </row>
    <row r="113" spans="1:8" ht="33.75">
      <c r="A113" s="18" t="s">
        <v>78</v>
      </c>
      <c r="B113" s="21">
        <v>7</v>
      </c>
      <c r="C113" s="5">
        <v>702</v>
      </c>
      <c r="D113" s="22">
        <v>4239900</v>
      </c>
      <c r="E113" s="27" t="s">
        <v>76</v>
      </c>
      <c r="F113" s="28">
        <v>40239.5</v>
      </c>
      <c r="G113" s="28">
        <f t="shared" si="8"/>
        <v>42251.5</v>
      </c>
      <c r="H113" s="28">
        <f t="shared" si="8"/>
        <v>44364.1</v>
      </c>
    </row>
    <row r="114" spans="1:8" ht="12.75" customHeight="1" hidden="1">
      <c r="A114" s="18" t="s">
        <v>79</v>
      </c>
      <c r="B114" s="21">
        <v>7</v>
      </c>
      <c r="C114" s="5">
        <v>702</v>
      </c>
      <c r="D114" s="22">
        <v>4239900</v>
      </c>
      <c r="E114" s="27" t="s">
        <v>77</v>
      </c>
      <c r="F114" s="28"/>
      <c r="G114" s="28">
        <f>F114*1.05</f>
        <v>0</v>
      </c>
      <c r="H114" s="28">
        <f>G114*1.05</f>
        <v>0</v>
      </c>
    </row>
    <row r="115" spans="1:8" ht="21.75" customHeight="1">
      <c r="A115" s="19" t="s">
        <v>80</v>
      </c>
      <c r="B115" s="21">
        <v>7</v>
      </c>
      <c r="C115" s="5">
        <v>702</v>
      </c>
      <c r="D115" s="22">
        <v>5200902</v>
      </c>
      <c r="E115" s="27"/>
      <c r="F115" s="28">
        <f>F116</f>
        <v>8452.6</v>
      </c>
      <c r="G115" s="28">
        <f>G116</f>
        <v>8875.2</v>
      </c>
      <c r="H115" s="28">
        <f>H116</f>
        <v>9319</v>
      </c>
    </row>
    <row r="116" spans="1:8" ht="21.75" customHeight="1">
      <c r="A116" s="18" t="s">
        <v>78</v>
      </c>
      <c r="B116" s="21">
        <v>7</v>
      </c>
      <c r="C116" s="5">
        <v>702</v>
      </c>
      <c r="D116" s="22">
        <v>5200902</v>
      </c>
      <c r="E116" s="27" t="s">
        <v>76</v>
      </c>
      <c r="F116" s="28">
        <v>8452.6</v>
      </c>
      <c r="G116" s="28">
        <f>ROUND(F116*1.05,1)</f>
        <v>8875.2</v>
      </c>
      <c r="H116" s="28">
        <f>ROUND(G116*1.05,1)</f>
        <v>9319</v>
      </c>
    </row>
    <row r="117" spans="1:8" ht="12.75" customHeight="1">
      <c r="A117" s="17" t="s">
        <v>44</v>
      </c>
      <c r="B117" s="21">
        <v>7</v>
      </c>
      <c r="C117" s="5">
        <v>709</v>
      </c>
      <c r="D117" s="22">
        <v>0</v>
      </c>
      <c r="E117" s="27"/>
      <c r="F117" s="28">
        <f>F118+F122</f>
        <v>13446.8</v>
      </c>
      <c r="G117" s="28">
        <f>G118+G122</f>
        <v>13864.3</v>
      </c>
      <c r="H117" s="28">
        <f>H118+H122</f>
        <v>14557.5</v>
      </c>
    </row>
    <row r="118" spans="1:8" ht="12.75" customHeight="1">
      <c r="A118" s="19" t="s">
        <v>11</v>
      </c>
      <c r="B118" s="21">
        <v>7</v>
      </c>
      <c r="C118" s="5">
        <v>709</v>
      </c>
      <c r="D118" s="22">
        <v>20400</v>
      </c>
      <c r="E118" s="27"/>
      <c r="F118" s="28">
        <f>F119+F121+F120</f>
        <v>5118.099999999999</v>
      </c>
      <c r="G118" s="28">
        <f>G119+G121</f>
        <v>5329.2</v>
      </c>
      <c r="H118" s="28">
        <f>H119+H121</f>
        <v>5595.6</v>
      </c>
    </row>
    <row r="119" spans="1:8" ht="12.75">
      <c r="A119" s="18" t="s">
        <v>65</v>
      </c>
      <c r="B119" s="21">
        <v>7</v>
      </c>
      <c r="C119" s="5">
        <v>709</v>
      </c>
      <c r="D119" s="22">
        <v>20400</v>
      </c>
      <c r="E119" s="27" t="s">
        <v>66</v>
      </c>
      <c r="F119" s="28">
        <v>2615.7</v>
      </c>
      <c r="G119" s="28">
        <f>ROUND(F119*1.05,1)</f>
        <v>2746.5</v>
      </c>
      <c r="H119" s="28">
        <f>ROUND(G119*1.05,1)</f>
        <v>2883.8</v>
      </c>
    </row>
    <row r="120" spans="1:8" ht="23.25" customHeight="1">
      <c r="A120" s="45" t="s">
        <v>101</v>
      </c>
      <c r="B120" s="21">
        <v>7</v>
      </c>
      <c r="C120" s="5">
        <v>709</v>
      </c>
      <c r="D120" s="22">
        <v>20400</v>
      </c>
      <c r="E120" s="27" t="s">
        <v>100</v>
      </c>
      <c r="F120" s="28">
        <v>42.7</v>
      </c>
      <c r="G120" s="28"/>
      <c r="H120" s="28"/>
    </row>
    <row r="121" spans="1:8" ht="22.5">
      <c r="A121" s="18" t="s">
        <v>68</v>
      </c>
      <c r="B121" s="21">
        <v>7</v>
      </c>
      <c r="C121" s="5">
        <v>709</v>
      </c>
      <c r="D121" s="22">
        <v>20400</v>
      </c>
      <c r="E121" s="27" t="s">
        <v>67</v>
      </c>
      <c r="F121" s="28">
        <v>2459.7</v>
      </c>
      <c r="G121" s="28">
        <f>ROUND(F121*1.05,1)</f>
        <v>2582.7</v>
      </c>
      <c r="H121" s="28">
        <f>ROUND(G121*1.05,1)</f>
        <v>2711.8</v>
      </c>
    </row>
    <row r="122" spans="1:8" ht="12.75">
      <c r="A122" s="19" t="s">
        <v>33</v>
      </c>
      <c r="B122" s="21">
        <v>7</v>
      </c>
      <c r="C122" s="5">
        <v>709</v>
      </c>
      <c r="D122" s="22">
        <v>4529900</v>
      </c>
      <c r="E122" s="27"/>
      <c r="F122" s="28">
        <f>F123+F124+F126+F125</f>
        <v>8328.7</v>
      </c>
      <c r="G122" s="28">
        <f>G123+G124+G126</f>
        <v>8535.099999999999</v>
      </c>
      <c r="H122" s="28">
        <f>H123+H124+H126</f>
        <v>8961.9</v>
      </c>
    </row>
    <row r="123" spans="1:8" ht="12.75">
      <c r="A123" s="18" t="s">
        <v>65</v>
      </c>
      <c r="B123" s="21">
        <v>7</v>
      </c>
      <c r="C123" s="5">
        <v>709</v>
      </c>
      <c r="D123" s="22">
        <v>4529900</v>
      </c>
      <c r="E123" s="27" t="s">
        <v>75</v>
      </c>
      <c r="F123" s="28">
        <v>7016.4</v>
      </c>
      <c r="G123" s="28">
        <f aca="true" t="shared" si="9" ref="G123:H126">ROUND(F123*1.05,1)</f>
        <v>7367.2</v>
      </c>
      <c r="H123" s="28">
        <f t="shared" si="9"/>
        <v>7735.6</v>
      </c>
    </row>
    <row r="124" spans="1:8" ht="22.5">
      <c r="A124" s="18" t="s">
        <v>82</v>
      </c>
      <c r="B124" s="21">
        <v>7</v>
      </c>
      <c r="C124" s="5">
        <v>709</v>
      </c>
      <c r="D124" s="22">
        <v>4529900</v>
      </c>
      <c r="E124" s="27" t="s">
        <v>81</v>
      </c>
      <c r="F124" s="28">
        <v>87.5</v>
      </c>
      <c r="G124" s="28">
        <f t="shared" si="9"/>
        <v>91.9</v>
      </c>
      <c r="H124" s="28">
        <f t="shared" si="9"/>
        <v>96.5</v>
      </c>
    </row>
    <row r="125" spans="1:8" ht="25.5" customHeight="1">
      <c r="A125" s="45" t="s">
        <v>101</v>
      </c>
      <c r="B125" s="21">
        <v>7</v>
      </c>
      <c r="C125" s="5">
        <v>709</v>
      </c>
      <c r="D125" s="22">
        <v>4529900</v>
      </c>
      <c r="E125" s="27" t="s">
        <v>100</v>
      </c>
      <c r="F125" s="28">
        <v>200</v>
      </c>
      <c r="G125" s="28"/>
      <c r="H125" s="28"/>
    </row>
    <row r="126" spans="1:8" s="36" customFormat="1" ht="21.75" customHeight="1">
      <c r="A126" s="18" t="s">
        <v>68</v>
      </c>
      <c r="B126" s="31">
        <v>7</v>
      </c>
      <c r="C126" s="32">
        <v>709</v>
      </c>
      <c r="D126" s="33">
        <v>4529900</v>
      </c>
      <c r="E126" s="34" t="s">
        <v>67</v>
      </c>
      <c r="F126" s="35">
        <v>1024.8</v>
      </c>
      <c r="G126" s="28">
        <f t="shared" si="9"/>
        <v>1076</v>
      </c>
      <c r="H126" s="28">
        <f t="shared" si="9"/>
        <v>1129.8</v>
      </c>
    </row>
    <row r="127" spans="1:8" ht="12.75" customHeight="1">
      <c r="A127" s="20"/>
      <c r="B127" s="8"/>
      <c r="C127" s="6"/>
      <c r="D127" s="9"/>
      <c r="E127" s="26"/>
      <c r="F127" s="29"/>
      <c r="G127" s="40"/>
      <c r="H127" s="40"/>
    </row>
    <row r="128" spans="1:8" ht="17.25" customHeight="1">
      <c r="A128" s="17" t="s">
        <v>45</v>
      </c>
      <c r="B128" s="21">
        <v>8</v>
      </c>
      <c r="C128" s="5">
        <v>0</v>
      </c>
      <c r="D128" s="22">
        <v>0</v>
      </c>
      <c r="E128" s="27"/>
      <c r="F128" s="28">
        <f>F129+F144</f>
        <v>33470.2</v>
      </c>
      <c r="G128" s="28" t="e">
        <f>G129+G144</f>
        <v>#REF!</v>
      </c>
      <c r="H128" s="28" t="e">
        <f>H129+H144</f>
        <v>#REF!</v>
      </c>
    </row>
    <row r="129" spans="1:8" ht="12.75" customHeight="1">
      <c r="A129" s="17" t="s">
        <v>46</v>
      </c>
      <c r="B129" s="21">
        <v>8</v>
      </c>
      <c r="C129" s="5">
        <v>801</v>
      </c>
      <c r="D129" s="22">
        <v>0</v>
      </c>
      <c r="E129" s="27"/>
      <c r="F129" s="28">
        <f>F132+F136+F130</f>
        <v>30510.199999999997</v>
      </c>
      <c r="G129" s="28" t="e">
        <f>G132+G136+#REF!</f>
        <v>#REF!</v>
      </c>
      <c r="H129" s="28" t="e">
        <f>H132+H136+#REF!</f>
        <v>#REF!</v>
      </c>
    </row>
    <row r="130" spans="1:8" ht="12.75" customHeight="1">
      <c r="A130" s="18" t="s">
        <v>93</v>
      </c>
      <c r="B130" s="21">
        <v>8</v>
      </c>
      <c r="C130" s="5">
        <v>801</v>
      </c>
      <c r="D130" s="22">
        <v>4400101</v>
      </c>
      <c r="E130" s="27"/>
      <c r="F130" s="28">
        <f>F131</f>
        <v>1000</v>
      </c>
      <c r="G130" s="28">
        <f>G131</f>
        <v>1050</v>
      </c>
      <c r="H130" s="28">
        <f>H131</f>
        <v>1102.5</v>
      </c>
    </row>
    <row r="131" spans="1:8" ht="12.75" customHeight="1">
      <c r="A131" s="18" t="s">
        <v>92</v>
      </c>
      <c r="B131" s="21">
        <v>8</v>
      </c>
      <c r="C131" s="5">
        <v>801</v>
      </c>
      <c r="D131" s="22">
        <v>4400101</v>
      </c>
      <c r="E131" s="27" t="s">
        <v>72</v>
      </c>
      <c r="F131" s="28">
        <v>1000</v>
      </c>
      <c r="G131" s="28">
        <f>ROUND(F131*1.05,1)</f>
        <v>1050</v>
      </c>
      <c r="H131" s="28">
        <f>ROUND(G131*1.05,1)</f>
        <v>1102.5</v>
      </c>
    </row>
    <row r="132" spans="1:8" ht="12.75">
      <c r="A132" s="19" t="s">
        <v>33</v>
      </c>
      <c r="B132" s="21">
        <v>8</v>
      </c>
      <c r="C132" s="5">
        <v>801</v>
      </c>
      <c r="D132" s="22">
        <v>4409900</v>
      </c>
      <c r="E132" s="27"/>
      <c r="F132" s="28">
        <f>F133+F135+F134</f>
        <v>13092.199999999999</v>
      </c>
      <c r="G132" s="28">
        <f>G133+G135+G134</f>
        <v>13746.800000000001</v>
      </c>
      <c r="H132" s="28">
        <f>H133+H135+H134</f>
        <v>14434.199999999999</v>
      </c>
    </row>
    <row r="133" spans="1:8" ht="12.75">
      <c r="A133" s="18" t="s">
        <v>65</v>
      </c>
      <c r="B133" s="21">
        <v>8</v>
      </c>
      <c r="C133" s="5">
        <v>801</v>
      </c>
      <c r="D133" s="22">
        <v>4409900</v>
      </c>
      <c r="E133" s="27" t="s">
        <v>75</v>
      </c>
      <c r="F133" s="28">
        <v>11538.3</v>
      </c>
      <c r="G133" s="28">
        <f aca="true" t="shared" si="10" ref="G133:H135">ROUND(F133*1.05,1)</f>
        <v>12115.2</v>
      </c>
      <c r="H133" s="28">
        <f t="shared" si="10"/>
        <v>12721</v>
      </c>
    </row>
    <row r="134" spans="1:8" ht="22.5">
      <c r="A134" s="18" t="s">
        <v>82</v>
      </c>
      <c r="B134" s="21">
        <v>8</v>
      </c>
      <c r="C134" s="5">
        <v>801</v>
      </c>
      <c r="D134" s="22">
        <v>4409900</v>
      </c>
      <c r="E134" s="27" t="s">
        <v>81</v>
      </c>
      <c r="F134" s="28">
        <v>264.8</v>
      </c>
      <c r="G134" s="28">
        <f t="shared" si="10"/>
        <v>278</v>
      </c>
      <c r="H134" s="28">
        <f t="shared" si="10"/>
        <v>291.9</v>
      </c>
    </row>
    <row r="135" spans="1:8" ht="12.75" customHeight="1">
      <c r="A135" s="18" t="s">
        <v>68</v>
      </c>
      <c r="B135" s="21">
        <v>8</v>
      </c>
      <c r="C135" s="5">
        <v>801</v>
      </c>
      <c r="D135" s="22">
        <v>4409900</v>
      </c>
      <c r="E135" s="27" t="s">
        <v>67</v>
      </c>
      <c r="F135" s="28">
        <v>1289.1</v>
      </c>
      <c r="G135" s="28">
        <f t="shared" si="10"/>
        <v>1353.6</v>
      </c>
      <c r="H135" s="28">
        <f t="shared" si="10"/>
        <v>1421.3</v>
      </c>
    </row>
    <row r="136" spans="1:8" ht="12.75">
      <c r="A136" s="19" t="s">
        <v>33</v>
      </c>
      <c r="B136" s="21">
        <v>8</v>
      </c>
      <c r="C136" s="5">
        <v>801</v>
      </c>
      <c r="D136" s="22">
        <v>4429900</v>
      </c>
      <c r="E136" s="27"/>
      <c r="F136" s="28">
        <f>F137+F139+F138</f>
        <v>16418</v>
      </c>
      <c r="G136" s="28">
        <f>G137+G139+G138</f>
        <v>17238.9</v>
      </c>
      <c r="H136" s="28">
        <f>H137+H139+H138</f>
        <v>18100.9</v>
      </c>
    </row>
    <row r="137" spans="1:8" ht="12.75">
      <c r="A137" s="18" t="s">
        <v>65</v>
      </c>
      <c r="B137" s="21">
        <v>8</v>
      </c>
      <c r="C137" s="5">
        <v>801</v>
      </c>
      <c r="D137" s="22">
        <v>4429900</v>
      </c>
      <c r="E137" s="27" t="s">
        <v>75</v>
      </c>
      <c r="F137" s="28">
        <v>15616.8</v>
      </c>
      <c r="G137" s="28">
        <f aca="true" t="shared" si="11" ref="G137:H139">ROUND(F137*1.05,1)</f>
        <v>16397.6</v>
      </c>
      <c r="H137" s="28">
        <f t="shared" si="11"/>
        <v>17217.5</v>
      </c>
    </row>
    <row r="138" spans="1:8" ht="22.5">
      <c r="A138" s="18" t="s">
        <v>82</v>
      </c>
      <c r="B138" s="21">
        <v>8</v>
      </c>
      <c r="C138" s="5">
        <v>801</v>
      </c>
      <c r="D138" s="22">
        <v>4429900</v>
      </c>
      <c r="E138" s="27" t="s">
        <v>81</v>
      </c>
      <c r="F138" s="28">
        <v>548</v>
      </c>
      <c r="G138" s="28">
        <f t="shared" si="11"/>
        <v>575.4</v>
      </c>
      <c r="H138" s="28">
        <f t="shared" si="11"/>
        <v>604.2</v>
      </c>
    </row>
    <row r="139" spans="1:8" ht="12.75" customHeight="1">
      <c r="A139" s="18" t="s">
        <v>68</v>
      </c>
      <c r="B139" s="21">
        <v>8</v>
      </c>
      <c r="C139" s="5">
        <v>801</v>
      </c>
      <c r="D139" s="22">
        <v>4429900</v>
      </c>
      <c r="E139" s="27" t="s">
        <v>67</v>
      </c>
      <c r="F139" s="28">
        <v>253.2</v>
      </c>
      <c r="G139" s="28">
        <f t="shared" si="11"/>
        <v>265.9</v>
      </c>
      <c r="H139" s="28">
        <f t="shared" si="11"/>
        <v>279.2</v>
      </c>
    </row>
    <row r="140" spans="1:8" ht="12.75" customHeight="1" hidden="1">
      <c r="A140" s="19" t="s">
        <v>47</v>
      </c>
      <c r="B140" s="21">
        <v>8</v>
      </c>
      <c r="C140" s="5">
        <v>801</v>
      </c>
      <c r="D140" s="22">
        <v>5220018</v>
      </c>
      <c r="E140" s="27"/>
      <c r="F140" s="28"/>
      <c r="G140" s="28">
        <f>F140*1.055</f>
        <v>0</v>
      </c>
      <c r="H140" s="28">
        <f>G140*1.05</f>
        <v>0</v>
      </c>
    </row>
    <row r="141" spans="1:8" ht="21.75" customHeight="1" hidden="1">
      <c r="A141" s="18" t="s">
        <v>34</v>
      </c>
      <c r="B141" s="21">
        <v>8</v>
      </c>
      <c r="C141" s="5">
        <v>801</v>
      </c>
      <c r="D141" s="22">
        <v>5220018</v>
      </c>
      <c r="E141" s="27"/>
      <c r="F141" s="28"/>
      <c r="G141" s="28">
        <f>F141*1.055</f>
        <v>0</v>
      </c>
      <c r="H141" s="28">
        <f>G141*1.05</f>
        <v>0</v>
      </c>
    </row>
    <row r="142" spans="1:8" ht="12.75" customHeight="1" hidden="1">
      <c r="A142" s="18" t="s">
        <v>12</v>
      </c>
      <c r="B142" s="21">
        <v>8</v>
      </c>
      <c r="C142" s="5">
        <v>801</v>
      </c>
      <c r="D142" s="22">
        <v>5220018</v>
      </c>
      <c r="E142" s="27"/>
      <c r="F142" s="28"/>
      <c r="G142" s="28">
        <f>F142*1.055</f>
        <v>0</v>
      </c>
      <c r="H142" s="28">
        <f>G142*1.05</f>
        <v>0</v>
      </c>
    </row>
    <row r="143" spans="1:8" ht="12.75" customHeight="1" hidden="1">
      <c r="A143" s="20" t="s">
        <v>17</v>
      </c>
      <c r="B143" s="8">
        <v>8</v>
      </c>
      <c r="C143" s="6">
        <v>801</v>
      </c>
      <c r="D143" s="9">
        <v>5220018</v>
      </c>
      <c r="E143" s="26"/>
      <c r="F143" s="29"/>
      <c r="G143" s="28">
        <f>F143*1.055</f>
        <v>0</v>
      </c>
      <c r="H143" s="28">
        <f>G143*1.05</f>
        <v>0</v>
      </c>
    </row>
    <row r="144" spans="1:8" ht="12.75" customHeight="1">
      <c r="A144" s="17" t="s">
        <v>48</v>
      </c>
      <c r="B144" s="21">
        <v>8</v>
      </c>
      <c r="C144" s="5">
        <v>804</v>
      </c>
      <c r="D144" s="22">
        <v>0</v>
      </c>
      <c r="E144" s="27"/>
      <c r="F144" s="28">
        <f>F145+F148</f>
        <v>2960</v>
      </c>
      <c r="G144" s="28">
        <f>G145+G148</f>
        <v>3108</v>
      </c>
      <c r="H144" s="28">
        <f>H145+H148</f>
        <v>3263.5</v>
      </c>
    </row>
    <row r="145" spans="1:8" ht="12.75" customHeight="1">
      <c r="A145" s="19" t="s">
        <v>11</v>
      </c>
      <c r="B145" s="21">
        <v>8</v>
      </c>
      <c r="C145" s="5">
        <v>804</v>
      </c>
      <c r="D145" s="22">
        <v>20400</v>
      </c>
      <c r="E145" s="27"/>
      <c r="F145" s="28">
        <f>F146+F147</f>
        <v>1020.2</v>
      </c>
      <c r="G145" s="28">
        <f>G146+G147</f>
        <v>1071.2</v>
      </c>
      <c r="H145" s="28">
        <f>H146+H147</f>
        <v>1124.8</v>
      </c>
    </row>
    <row r="146" spans="1:8" ht="12.75">
      <c r="A146" s="18" t="s">
        <v>65</v>
      </c>
      <c r="B146" s="21">
        <v>8</v>
      </c>
      <c r="C146" s="5">
        <v>804</v>
      </c>
      <c r="D146" s="22">
        <v>20400</v>
      </c>
      <c r="E146" s="27" t="s">
        <v>66</v>
      </c>
      <c r="F146" s="28">
        <v>852.5</v>
      </c>
      <c r="G146" s="28">
        <f>ROUND(F146*1.05,1)</f>
        <v>895.1</v>
      </c>
      <c r="H146" s="28">
        <f>ROUND(G146*1.05,1)</f>
        <v>939.9</v>
      </c>
    </row>
    <row r="147" spans="1:8" ht="22.5">
      <c r="A147" s="18" t="s">
        <v>68</v>
      </c>
      <c r="B147" s="21">
        <v>8</v>
      </c>
      <c r="C147" s="5">
        <v>804</v>
      </c>
      <c r="D147" s="22">
        <v>20400</v>
      </c>
      <c r="E147" s="27" t="s">
        <v>67</v>
      </c>
      <c r="F147" s="28">
        <v>167.7</v>
      </c>
      <c r="G147" s="28">
        <f>ROUND(F147*1.05,1)</f>
        <v>176.1</v>
      </c>
      <c r="H147" s="28">
        <f>ROUND(G147*1.05,1)</f>
        <v>184.9</v>
      </c>
    </row>
    <row r="148" spans="1:8" ht="12.75">
      <c r="A148" s="19" t="s">
        <v>33</v>
      </c>
      <c r="B148" s="21">
        <v>8</v>
      </c>
      <c r="C148" s="5">
        <v>804</v>
      </c>
      <c r="D148" s="22">
        <v>4529900</v>
      </c>
      <c r="E148" s="27"/>
      <c r="F148" s="28">
        <f>F149+F150+F151+F152</f>
        <v>1939.8000000000002</v>
      </c>
      <c r="G148" s="28">
        <f>G149+G150+G151+G152</f>
        <v>2036.7999999999997</v>
      </c>
      <c r="H148" s="28">
        <f>H149+H150+H151+H152</f>
        <v>2138.7000000000003</v>
      </c>
    </row>
    <row r="149" spans="1:8" ht="12.75">
      <c r="A149" s="18" t="s">
        <v>65</v>
      </c>
      <c r="B149" s="21">
        <v>8</v>
      </c>
      <c r="C149" s="5">
        <v>804</v>
      </c>
      <c r="D149" s="22">
        <v>4529900</v>
      </c>
      <c r="E149" s="27" t="s">
        <v>75</v>
      </c>
      <c r="F149" s="28">
        <v>598.9</v>
      </c>
      <c r="G149" s="28">
        <f aca="true" t="shared" si="12" ref="G149:H152">ROUND(F149*1.05,1)</f>
        <v>628.8</v>
      </c>
      <c r="H149" s="28">
        <f t="shared" si="12"/>
        <v>660.2</v>
      </c>
    </row>
    <row r="150" spans="1:8" ht="22.5">
      <c r="A150" s="18" t="s">
        <v>68</v>
      </c>
      <c r="B150" s="21">
        <v>8</v>
      </c>
      <c r="C150" s="5">
        <v>804</v>
      </c>
      <c r="D150" s="22">
        <v>4529900</v>
      </c>
      <c r="E150" s="27" t="s">
        <v>67</v>
      </c>
      <c r="F150" s="28">
        <v>53.2</v>
      </c>
      <c r="G150" s="28">
        <f t="shared" si="12"/>
        <v>55.9</v>
      </c>
      <c r="H150" s="28">
        <f t="shared" si="12"/>
        <v>58.7</v>
      </c>
    </row>
    <row r="151" spans="1:12" ht="33.75">
      <c r="A151" s="18" t="s">
        <v>78</v>
      </c>
      <c r="B151" s="21">
        <v>8</v>
      </c>
      <c r="C151" s="5">
        <v>804</v>
      </c>
      <c r="D151" s="22">
        <v>4529900</v>
      </c>
      <c r="E151" s="27" t="s">
        <v>76</v>
      </c>
      <c r="F151" s="28">
        <v>1267.7</v>
      </c>
      <c r="G151" s="28">
        <f t="shared" si="12"/>
        <v>1331.1</v>
      </c>
      <c r="H151" s="28">
        <f t="shared" si="12"/>
        <v>1397.7</v>
      </c>
      <c r="I151" s="47"/>
      <c r="J151" s="48"/>
      <c r="K151" s="48"/>
      <c r="L151" s="23"/>
    </row>
    <row r="152" spans="1:12" ht="12.75">
      <c r="A152" s="18" t="s">
        <v>79</v>
      </c>
      <c r="B152" s="21">
        <v>8</v>
      </c>
      <c r="C152" s="5">
        <v>804</v>
      </c>
      <c r="D152" s="22">
        <v>4529900</v>
      </c>
      <c r="E152" s="27" t="s">
        <v>77</v>
      </c>
      <c r="F152" s="28">
        <v>20</v>
      </c>
      <c r="G152" s="28">
        <f t="shared" si="12"/>
        <v>21</v>
      </c>
      <c r="H152" s="28">
        <f t="shared" si="12"/>
        <v>22.1</v>
      </c>
      <c r="I152" s="47"/>
      <c r="J152" s="48"/>
      <c r="K152" s="48"/>
      <c r="L152" s="23"/>
    </row>
    <row r="153" spans="1:12" ht="12.75" customHeight="1">
      <c r="A153" s="20"/>
      <c r="B153" s="8"/>
      <c r="C153" s="6"/>
      <c r="D153" s="9"/>
      <c r="E153" s="26"/>
      <c r="F153" s="29"/>
      <c r="G153" s="40"/>
      <c r="H153" s="40"/>
      <c r="I153" s="23"/>
      <c r="J153" s="23"/>
      <c r="K153" s="23"/>
      <c r="L153" s="23"/>
    </row>
    <row r="154" spans="1:8" ht="12.75" customHeight="1" hidden="1">
      <c r="A154" s="17" t="s">
        <v>49</v>
      </c>
      <c r="B154" s="21">
        <v>9</v>
      </c>
      <c r="C154" s="5">
        <v>0</v>
      </c>
      <c r="D154" s="22">
        <v>0</v>
      </c>
      <c r="E154" s="27"/>
      <c r="F154" s="28">
        <f>F155+F161</f>
        <v>0</v>
      </c>
      <c r="G154" s="28">
        <f>G155+G161</f>
        <v>0</v>
      </c>
      <c r="H154" s="28">
        <f>H155+H161</f>
        <v>0</v>
      </c>
    </row>
    <row r="155" spans="1:8" ht="12.75" customHeight="1" hidden="1">
      <c r="A155" s="17" t="s">
        <v>50</v>
      </c>
      <c r="B155" s="21">
        <v>9</v>
      </c>
      <c r="C155" s="5">
        <v>901</v>
      </c>
      <c r="D155" s="22">
        <v>0</v>
      </c>
      <c r="E155" s="27"/>
      <c r="F155" s="28">
        <f>F156+F159</f>
        <v>0</v>
      </c>
      <c r="G155" s="28">
        <f>G156+G159</f>
        <v>0</v>
      </c>
      <c r="H155" s="28">
        <f>H156+H159</f>
        <v>0</v>
      </c>
    </row>
    <row r="156" spans="1:8" ht="12.75" customHeight="1" hidden="1">
      <c r="A156" s="19" t="s">
        <v>33</v>
      </c>
      <c r="B156" s="21">
        <v>9</v>
      </c>
      <c r="C156" s="5">
        <v>901</v>
      </c>
      <c r="D156" s="22">
        <v>4709900</v>
      </c>
      <c r="E156" s="27"/>
      <c r="F156" s="28">
        <f>F157+F158</f>
        <v>0</v>
      </c>
      <c r="G156" s="28">
        <f>G157+G158</f>
        <v>0</v>
      </c>
      <c r="H156" s="28">
        <f>H157+H158</f>
        <v>0</v>
      </c>
    </row>
    <row r="157" spans="1:8" ht="33.75" customHeight="1" hidden="1">
      <c r="A157" s="18" t="s">
        <v>78</v>
      </c>
      <c r="B157" s="21">
        <v>9</v>
      </c>
      <c r="C157" s="5">
        <v>901</v>
      </c>
      <c r="D157" s="22">
        <v>4709900</v>
      </c>
      <c r="E157" s="27" t="s">
        <v>76</v>
      </c>
      <c r="F157" s="28"/>
      <c r="G157" s="28">
        <f>F157*1.05</f>
        <v>0</v>
      </c>
      <c r="H157" s="28">
        <f>G157*1.05</f>
        <v>0</v>
      </c>
    </row>
    <row r="158" spans="1:8" ht="12.75" customHeight="1" hidden="1">
      <c r="A158" s="18" t="s">
        <v>79</v>
      </c>
      <c r="B158" s="21">
        <v>9</v>
      </c>
      <c r="C158" s="5">
        <v>901</v>
      </c>
      <c r="D158" s="22">
        <v>4709900</v>
      </c>
      <c r="E158" s="27" t="s">
        <v>77</v>
      </c>
      <c r="F158" s="28"/>
      <c r="G158" s="28">
        <f>F158*1.05</f>
        <v>0</v>
      </c>
      <c r="H158" s="28">
        <f>G158*1.05</f>
        <v>0</v>
      </c>
    </row>
    <row r="159" spans="1:8" ht="12.75" customHeight="1" hidden="1">
      <c r="A159" s="19" t="s">
        <v>51</v>
      </c>
      <c r="B159" s="21">
        <v>9</v>
      </c>
      <c r="C159" s="5">
        <v>901</v>
      </c>
      <c r="D159" s="22">
        <v>5201801</v>
      </c>
      <c r="E159" s="27"/>
      <c r="F159" s="28">
        <f>F160</f>
        <v>0</v>
      </c>
      <c r="G159" s="28"/>
      <c r="H159" s="28"/>
    </row>
    <row r="160" spans="1:8" ht="33.75" customHeight="1" hidden="1">
      <c r="A160" s="18" t="s">
        <v>78</v>
      </c>
      <c r="B160" s="21">
        <v>9</v>
      </c>
      <c r="C160" s="5">
        <v>901</v>
      </c>
      <c r="D160" s="22">
        <v>5201801</v>
      </c>
      <c r="E160" s="27" t="s">
        <v>76</v>
      </c>
      <c r="F160" s="28"/>
      <c r="G160" s="28"/>
      <c r="H160" s="28"/>
    </row>
    <row r="161" spans="1:8" ht="12.75" customHeight="1" hidden="1">
      <c r="A161" s="17" t="s">
        <v>52</v>
      </c>
      <c r="B161" s="21">
        <v>9</v>
      </c>
      <c r="C161" s="5">
        <v>902</v>
      </c>
      <c r="D161" s="22">
        <v>0</v>
      </c>
      <c r="E161" s="27"/>
      <c r="F161" s="28">
        <f>F162</f>
        <v>0</v>
      </c>
      <c r="G161" s="28"/>
      <c r="H161" s="28"/>
    </row>
    <row r="162" spans="1:8" ht="12.75" customHeight="1" hidden="1">
      <c r="A162" s="19" t="s">
        <v>51</v>
      </c>
      <c r="B162" s="21">
        <v>9</v>
      </c>
      <c r="C162" s="5">
        <v>902</v>
      </c>
      <c r="D162" s="22">
        <v>5201801</v>
      </c>
      <c r="E162" s="27"/>
      <c r="F162" s="28">
        <f>F163</f>
        <v>0</v>
      </c>
      <c r="G162" s="28"/>
      <c r="H162" s="28"/>
    </row>
    <row r="163" spans="1:8" ht="33.75" customHeight="1" hidden="1">
      <c r="A163" s="18" t="s">
        <v>78</v>
      </c>
      <c r="B163" s="21">
        <v>9</v>
      </c>
      <c r="C163" s="5">
        <v>902</v>
      </c>
      <c r="D163" s="22">
        <v>5201801</v>
      </c>
      <c r="E163" s="27" t="s">
        <v>76</v>
      </c>
      <c r="F163" s="28"/>
      <c r="G163" s="28"/>
      <c r="H163" s="28"/>
    </row>
    <row r="164" spans="1:8" ht="12.75" customHeight="1" hidden="1">
      <c r="A164" s="20"/>
      <c r="B164" s="8"/>
      <c r="C164" s="6"/>
      <c r="D164" s="9"/>
      <c r="E164" s="26"/>
      <c r="F164" s="29"/>
      <c r="G164" s="40"/>
      <c r="H164" s="40"/>
    </row>
    <row r="165" spans="1:8" ht="12.75" customHeight="1">
      <c r="A165" s="17" t="s">
        <v>53</v>
      </c>
      <c r="B165" s="21">
        <v>10</v>
      </c>
      <c r="C165" s="5">
        <v>0</v>
      </c>
      <c r="D165" s="22">
        <v>0</v>
      </c>
      <c r="E165" s="27"/>
      <c r="F165" s="28">
        <f>F177+F166+F175</f>
        <v>1367.9</v>
      </c>
      <c r="G165" s="28" t="e">
        <f>#REF!+#REF!+G177+G166</f>
        <v>#REF!</v>
      </c>
      <c r="H165" s="28" t="e">
        <f>#REF!+#REF!+H177+H166</f>
        <v>#REF!</v>
      </c>
    </row>
    <row r="166" spans="1:8" ht="12.75" customHeight="1">
      <c r="A166" s="17" t="s">
        <v>55</v>
      </c>
      <c r="B166" s="21">
        <v>10</v>
      </c>
      <c r="C166" s="5">
        <v>1004</v>
      </c>
      <c r="D166" s="22">
        <v>0</v>
      </c>
      <c r="E166" s="27"/>
      <c r="F166" s="28">
        <f>F167</f>
        <v>545.3</v>
      </c>
      <c r="G166" s="28">
        <f>G167</f>
        <v>572.5</v>
      </c>
      <c r="H166" s="28">
        <f>H167</f>
        <v>601.2</v>
      </c>
    </row>
    <row r="167" spans="1:8" ht="12.75" customHeight="1">
      <c r="A167" s="19" t="s">
        <v>11</v>
      </c>
      <c r="B167" s="21">
        <v>10</v>
      </c>
      <c r="C167" s="5">
        <v>1004</v>
      </c>
      <c r="D167" s="22">
        <v>20400</v>
      </c>
      <c r="E167" s="27"/>
      <c r="F167" s="28">
        <f>F168+F169</f>
        <v>545.3</v>
      </c>
      <c r="G167" s="28">
        <f>G168+G169</f>
        <v>572.5</v>
      </c>
      <c r="H167" s="28">
        <f>H168+H169</f>
        <v>601.2</v>
      </c>
    </row>
    <row r="168" spans="1:8" ht="12.75" customHeight="1">
      <c r="A168" s="18" t="s">
        <v>65</v>
      </c>
      <c r="B168" s="21">
        <v>10</v>
      </c>
      <c r="C168" s="5">
        <v>1004</v>
      </c>
      <c r="D168" s="22">
        <v>20400</v>
      </c>
      <c r="E168" s="27" t="s">
        <v>66</v>
      </c>
      <c r="F168" s="28">
        <v>454.4</v>
      </c>
      <c r="G168" s="28">
        <f>ROUND(F168*1.05,1)</f>
        <v>477.1</v>
      </c>
      <c r="H168" s="28">
        <f>ROUND(G168*1.05,1)</f>
        <v>501</v>
      </c>
    </row>
    <row r="169" spans="1:8" ht="12.75" customHeight="1">
      <c r="A169" s="18" t="s">
        <v>68</v>
      </c>
      <c r="B169" s="21">
        <v>10</v>
      </c>
      <c r="C169" s="5">
        <v>1004</v>
      </c>
      <c r="D169" s="22">
        <v>20400</v>
      </c>
      <c r="E169" s="27" t="s">
        <v>67</v>
      </c>
      <c r="F169" s="28">
        <v>90.9</v>
      </c>
      <c r="G169" s="28">
        <f>ROUND(F169*1.05,1)</f>
        <v>95.4</v>
      </c>
      <c r="H169" s="28">
        <f>ROUND(G169*1.05,1)</f>
        <v>100.2</v>
      </c>
    </row>
    <row r="170" spans="1:8" ht="32.25" customHeight="1" hidden="1">
      <c r="A170" s="19" t="s">
        <v>56</v>
      </c>
      <c r="B170" s="21">
        <v>10</v>
      </c>
      <c r="C170" s="5">
        <v>1004</v>
      </c>
      <c r="D170" s="22">
        <v>5050502</v>
      </c>
      <c r="E170" s="27"/>
      <c r="F170" s="28"/>
      <c r="G170" s="28">
        <f aca="true" t="shared" si="13" ref="G170:G176">F170*1.055</f>
        <v>0</v>
      </c>
      <c r="H170" s="28">
        <f aca="true" t="shared" si="14" ref="H170:H176">G170*1.05</f>
        <v>0</v>
      </c>
    </row>
    <row r="171" spans="1:8" ht="12.75" customHeight="1" hidden="1">
      <c r="A171" s="18" t="s">
        <v>54</v>
      </c>
      <c r="B171" s="21">
        <v>10</v>
      </c>
      <c r="C171" s="5">
        <v>1004</v>
      </c>
      <c r="D171" s="22">
        <v>5050502</v>
      </c>
      <c r="E171" s="27"/>
      <c r="F171" s="28"/>
      <c r="G171" s="28">
        <f t="shared" si="13"/>
        <v>0</v>
      </c>
      <c r="H171" s="28">
        <f t="shared" si="14"/>
        <v>0</v>
      </c>
    </row>
    <row r="172" spans="1:8" ht="12.75" customHeight="1" hidden="1">
      <c r="A172" s="18" t="s">
        <v>10</v>
      </c>
      <c r="B172" s="21">
        <v>10</v>
      </c>
      <c r="C172" s="5">
        <v>1004</v>
      </c>
      <c r="D172" s="22">
        <v>5050502</v>
      </c>
      <c r="E172" s="27"/>
      <c r="F172" s="28"/>
      <c r="G172" s="28">
        <f t="shared" si="13"/>
        <v>0</v>
      </c>
      <c r="H172" s="28">
        <f t="shared" si="14"/>
        <v>0</v>
      </c>
    </row>
    <row r="173" spans="1:8" ht="12.75" customHeight="1" hidden="1">
      <c r="A173" s="20" t="s">
        <v>41</v>
      </c>
      <c r="B173" s="8">
        <v>10</v>
      </c>
      <c r="C173" s="6">
        <v>1004</v>
      </c>
      <c r="D173" s="9">
        <v>5050502</v>
      </c>
      <c r="E173" s="26"/>
      <c r="F173" s="29"/>
      <c r="G173" s="28">
        <f t="shared" si="13"/>
        <v>0</v>
      </c>
      <c r="H173" s="28">
        <f t="shared" si="14"/>
        <v>0</v>
      </c>
    </row>
    <row r="174" spans="1:8" ht="12.75" customHeight="1" hidden="1">
      <c r="A174" s="20" t="s">
        <v>42</v>
      </c>
      <c r="B174" s="8">
        <v>10</v>
      </c>
      <c r="C174" s="6">
        <v>1004</v>
      </c>
      <c r="D174" s="9">
        <v>5050502</v>
      </c>
      <c r="E174" s="26"/>
      <c r="F174" s="29"/>
      <c r="G174" s="28">
        <f t="shared" si="13"/>
        <v>0</v>
      </c>
      <c r="H174" s="28">
        <f t="shared" si="14"/>
        <v>0</v>
      </c>
    </row>
    <row r="175" spans="1:8" ht="12.75" customHeight="1">
      <c r="A175" s="18" t="s">
        <v>54</v>
      </c>
      <c r="B175" s="21">
        <v>10</v>
      </c>
      <c r="C175" s="5">
        <v>1004</v>
      </c>
      <c r="D175" s="22">
        <v>5201323</v>
      </c>
      <c r="E175" s="27"/>
      <c r="F175" s="28">
        <f>F176</f>
        <v>572.7</v>
      </c>
      <c r="G175" s="28">
        <f t="shared" si="13"/>
        <v>604.1985</v>
      </c>
      <c r="H175" s="28">
        <f t="shared" si="14"/>
        <v>634.408425</v>
      </c>
    </row>
    <row r="176" spans="1:8" ht="12.75" customHeight="1">
      <c r="A176" s="18" t="s">
        <v>10</v>
      </c>
      <c r="B176" s="21">
        <v>10</v>
      </c>
      <c r="C176" s="5">
        <v>1004</v>
      </c>
      <c r="D176" s="22">
        <v>5201323</v>
      </c>
      <c r="E176" s="27" t="s">
        <v>111</v>
      </c>
      <c r="F176" s="28">
        <v>572.7</v>
      </c>
      <c r="G176" s="28">
        <f t="shared" si="13"/>
        <v>604.1985</v>
      </c>
      <c r="H176" s="28">
        <f t="shared" si="14"/>
        <v>634.408425</v>
      </c>
    </row>
    <row r="177" spans="1:8" ht="12.75">
      <c r="A177" s="17" t="s">
        <v>57</v>
      </c>
      <c r="B177" s="21">
        <v>10</v>
      </c>
      <c r="C177" s="5">
        <v>1006</v>
      </c>
      <c r="D177" s="22">
        <v>0</v>
      </c>
      <c r="E177" s="27"/>
      <c r="F177" s="28">
        <f>F178</f>
        <v>249.89999999999998</v>
      </c>
      <c r="G177" s="28" t="e">
        <f>G178+#REF!</f>
        <v>#REF!</v>
      </c>
      <c r="H177" s="28" t="e">
        <f>H178+#REF!</f>
        <v>#REF!</v>
      </c>
    </row>
    <row r="178" spans="1:8" ht="12.75" customHeight="1">
      <c r="A178" s="19" t="s">
        <v>11</v>
      </c>
      <c r="B178" s="21">
        <v>10</v>
      </c>
      <c r="C178" s="5">
        <v>1006</v>
      </c>
      <c r="D178" s="22">
        <v>20400</v>
      </c>
      <c r="E178" s="27"/>
      <c r="F178" s="28">
        <f>F180+F179</f>
        <v>249.89999999999998</v>
      </c>
      <c r="G178" s="28">
        <f>G180+G179</f>
        <v>262.4</v>
      </c>
      <c r="H178" s="28">
        <f>H180+H179</f>
        <v>275.5</v>
      </c>
    </row>
    <row r="179" spans="1:8" ht="12.75">
      <c r="A179" s="18" t="s">
        <v>65</v>
      </c>
      <c r="B179" s="21">
        <v>10</v>
      </c>
      <c r="C179" s="5">
        <v>1006</v>
      </c>
      <c r="D179" s="22">
        <v>20400</v>
      </c>
      <c r="E179" s="27" t="s">
        <v>66</v>
      </c>
      <c r="F179" s="28">
        <v>227.2</v>
      </c>
      <c r="G179" s="28">
        <f>ROUND(F179*1.05,1)</f>
        <v>238.6</v>
      </c>
      <c r="H179" s="28">
        <f>ROUND(G179*1.05,1)</f>
        <v>250.5</v>
      </c>
    </row>
    <row r="180" spans="1:8" ht="22.5">
      <c r="A180" s="18" t="s">
        <v>68</v>
      </c>
      <c r="B180" s="21">
        <v>10</v>
      </c>
      <c r="C180" s="5">
        <v>1006</v>
      </c>
      <c r="D180" s="22">
        <v>20400</v>
      </c>
      <c r="E180" s="27" t="s">
        <v>67</v>
      </c>
      <c r="F180" s="28">
        <v>22.7</v>
      </c>
      <c r="G180" s="28">
        <f>ROUND(F180*1.05,1)</f>
        <v>23.8</v>
      </c>
      <c r="H180" s="28">
        <f>ROUND(G180*1.05,1)</f>
        <v>25</v>
      </c>
    </row>
    <row r="181" spans="1:8" ht="12.75" customHeight="1">
      <c r="A181" s="18"/>
      <c r="B181" s="21"/>
      <c r="C181" s="5"/>
      <c r="D181" s="22"/>
      <c r="E181" s="27"/>
      <c r="F181" s="46"/>
      <c r="G181" s="40"/>
      <c r="H181" s="40"/>
    </row>
    <row r="182" spans="1:8" s="36" customFormat="1" ht="12.75" customHeight="1">
      <c r="A182" s="30" t="s">
        <v>94</v>
      </c>
      <c r="B182" s="31">
        <v>11</v>
      </c>
      <c r="C182" s="32"/>
      <c r="D182" s="33"/>
      <c r="E182" s="34"/>
      <c r="F182" s="35">
        <f>F183</f>
        <v>1000</v>
      </c>
      <c r="G182" s="35">
        <f aca="true" t="shared" si="15" ref="G182:H184">G183</f>
        <v>1050</v>
      </c>
      <c r="H182" s="35">
        <f t="shared" si="15"/>
        <v>1102.5</v>
      </c>
    </row>
    <row r="183" spans="1:8" s="36" customFormat="1" ht="12.75" customHeight="1">
      <c r="A183" s="30" t="s">
        <v>95</v>
      </c>
      <c r="B183" s="31">
        <v>11</v>
      </c>
      <c r="C183" s="32">
        <v>1105</v>
      </c>
      <c r="D183" s="33"/>
      <c r="E183" s="34"/>
      <c r="F183" s="35">
        <f>F184</f>
        <v>1000</v>
      </c>
      <c r="G183" s="35">
        <f t="shared" si="15"/>
        <v>1050</v>
      </c>
      <c r="H183" s="35">
        <f t="shared" si="15"/>
        <v>1102.5</v>
      </c>
    </row>
    <row r="184" spans="1:8" s="36" customFormat="1" ht="12.75" customHeight="1">
      <c r="A184" s="30" t="s">
        <v>96</v>
      </c>
      <c r="B184" s="31">
        <v>11</v>
      </c>
      <c r="C184" s="32">
        <v>1105</v>
      </c>
      <c r="D184" s="33">
        <v>5129700</v>
      </c>
      <c r="E184" s="34"/>
      <c r="F184" s="35">
        <f>F185</f>
        <v>1000</v>
      </c>
      <c r="G184" s="35">
        <f t="shared" si="15"/>
        <v>1050</v>
      </c>
      <c r="H184" s="35">
        <f t="shared" si="15"/>
        <v>1102.5</v>
      </c>
    </row>
    <row r="185" spans="1:8" s="36" customFormat="1" ht="12.75" customHeight="1">
      <c r="A185" s="30" t="s">
        <v>92</v>
      </c>
      <c r="B185" s="31">
        <v>11</v>
      </c>
      <c r="C185" s="32">
        <v>1105</v>
      </c>
      <c r="D185" s="33">
        <v>5129700</v>
      </c>
      <c r="E185" s="34" t="s">
        <v>72</v>
      </c>
      <c r="F185" s="35">
        <v>1000</v>
      </c>
      <c r="G185" s="28">
        <f>ROUND(F185*1.05,1)</f>
        <v>1050</v>
      </c>
      <c r="H185" s="28">
        <f>ROUND(G185*1.05,1)</f>
        <v>1102.5</v>
      </c>
    </row>
    <row r="186" spans="1:8" ht="12.75" customHeight="1">
      <c r="A186" s="20"/>
      <c r="B186" s="8"/>
      <c r="C186" s="6"/>
      <c r="D186" s="9"/>
      <c r="E186" s="26"/>
      <c r="F186" s="29"/>
      <c r="G186" s="40"/>
      <c r="H186" s="40"/>
    </row>
    <row r="187" spans="1:8" ht="12.75" customHeight="1">
      <c r="A187" s="17" t="s">
        <v>48</v>
      </c>
      <c r="B187" s="21">
        <v>12</v>
      </c>
      <c r="C187" s="5">
        <v>0</v>
      </c>
      <c r="D187" s="22">
        <v>0</v>
      </c>
      <c r="E187" s="27"/>
      <c r="F187" s="28">
        <f>F188</f>
        <v>5562</v>
      </c>
      <c r="G187" s="28">
        <f aca="true" t="shared" si="16" ref="G187:H189">G188</f>
        <v>5840.1</v>
      </c>
      <c r="H187" s="28">
        <f t="shared" si="16"/>
        <v>6132.1</v>
      </c>
    </row>
    <row r="188" spans="1:8" ht="12.75" customHeight="1">
      <c r="A188" s="17" t="s">
        <v>48</v>
      </c>
      <c r="B188" s="21">
        <v>12</v>
      </c>
      <c r="C188" s="5">
        <v>1202</v>
      </c>
      <c r="D188" s="22">
        <v>0</v>
      </c>
      <c r="E188" s="27"/>
      <c r="F188" s="28">
        <f>F189</f>
        <v>5562</v>
      </c>
      <c r="G188" s="28">
        <f t="shared" si="16"/>
        <v>5840.1</v>
      </c>
      <c r="H188" s="28">
        <f t="shared" si="16"/>
        <v>6132.1</v>
      </c>
    </row>
    <row r="189" spans="1:8" ht="45">
      <c r="A189" s="19" t="s">
        <v>83</v>
      </c>
      <c r="B189" s="21">
        <v>12</v>
      </c>
      <c r="C189" s="5">
        <v>1202</v>
      </c>
      <c r="D189" s="22">
        <v>1400100</v>
      </c>
      <c r="E189" s="27"/>
      <c r="F189" s="28">
        <f>F190</f>
        <v>5562</v>
      </c>
      <c r="G189" s="28">
        <f t="shared" si="16"/>
        <v>5840.1</v>
      </c>
      <c r="H189" s="28">
        <f t="shared" si="16"/>
        <v>6132.1</v>
      </c>
    </row>
    <row r="190" spans="1:8" ht="33.75">
      <c r="A190" s="18" t="s">
        <v>78</v>
      </c>
      <c r="B190" s="21">
        <v>12</v>
      </c>
      <c r="C190" s="5">
        <v>1202</v>
      </c>
      <c r="D190" s="22">
        <v>1400100</v>
      </c>
      <c r="E190" s="27" t="s">
        <v>76</v>
      </c>
      <c r="F190" s="28">
        <f>2792+2770</f>
        <v>5562</v>
      </c>
      <c r="G190" s="28">
        <f>ROUND(F190*1.05,1)</f>
        <v>5840.1</v>
      </c>
      <c r="H190" s="28">
        <f>ROUND(G190*1.05,1)</f>
        <v>6132.1</v>
      </c>
    </row>
    <row r="191" spans="1:8" ht="12.75" customHeight="1">
      <c r="A191" s="20"/>
      <c r="B191" s="8"/>
      <c r="C191" s="6"/>
      <c r="D191" s="9"/>
      <c r="E191" s="26"/>
      <c r="F191" s="29"/>
      <c r="G191" s="40"/>
      <c r="H191" s="40"/>
    </row>
    <row r="192" spans="1:8" ht="12.75">
      <c r="A192" s="17" t="s">
        <v>84</v>
      </c>
      <c r="B192" s="21">
        <v>14</v>
      </c>
      <c r="C192" s="5">
        <v>0</v>
      </c>
      <c r="D192" s="22">
        <v>0</v>
      </c>
      <c r="E192" s="27"/>
      <c r="F192" s="28">
        <f>F193</f>
        <v>47206.9</v>
      </c>
      <c r="G192" s="28">
        <f aca="true" t="shared" si="17" ref="G192:H194">G193</f>
        <v>49567.2</v>
      </c>
      <c r="H192" s="28">
        <f t="shared" si="17"/>
        <v>52045.6</v>
      </c>
    </row>
    <row r="193" spans="1:8" ht="22.5">
      <c r="A193" s="17" t="s">
        <v>58</v>
      </c>
      <c r="B193" s="21">
        <v>14</v>
      </c>
      <c r="C193" s="5">
        <v>1401</v>
      </c>
      <c r="D193" s="22">
        <v>0</v>
      </c>
      <c r="E193" s="27"/>
      <c r="F193" s="28">
        <f>F194</f>
        <v>47206.9</v>
      </c>
      <c r="G193" s="28">
        <f t="shared" si="17"/>
        <v>49567.2</v>
      </c>
      <c r="H193" s="28">
        <f t="shared" si="17"/>
        <v>52045.6</v>
      </c>
    </row>
    <row r="194" spans="1:8" ht="22.5">
      <c r="A194" s="19" t="s">
        <v>85</v>
      </c>
      <c r="B194" s="21">
        <v>14</v>
      </c>
      <c r="C194" s="5">
        <v>1401</v>
      </c>
      <c r="D194" s="22">
        <v>5160130</v>
      </c>
      <c r="E194" s="27"/>
      <c r="F194" s="28">
        <f>F195</f>
        <v>47206.9</v>
      </c>
      <c r="G194" s="28">
        <f t="shared" si="17"/>
        <v>49567.2</v>
      </c>
      <c r="H194" s="28">
        <f t="shared" si="17"/>
        <v>52045.6</v>
      </c>
    </row>
    <row r="195" spans="1:8" ht="12.75" customHeight="1">
      <c r="A195" s="18" t="s">
        <v>87</v>
      </c>
      <c r="B195" s="21">
        <v>14</v>
      </c>
      <c r="C195" s="5">
        <v>1401</v>
      </c>
      <c r="D195" s="22">
        <v>5160130</v>
      </c>
      <c r="E195" s="27" t="s">
        <v>86</v>
      </c>
      <c r="F195" s="28">
        <v>47206.9</v>
      </c>
      <c r="G195" s="28">
        <f>ROUND(F195*1.05,1)</f>
        <v>49567.2</v>
      </c>
      <c r="H195" s="28">
        <f>ROUND(G195*1.05,1)</f>
        <v>52045.6</v>
      </c>
    </row>
    <row r="196" spans="1:8" ht="32.25" customHeight="1" hidden="1">
      <c r="A196" s="17" t="s">
        <v>59</v>
      </c>
      <c r="B196" s="21">
        <v>14</v>
      </c>
      <c r="C196" s="5">
        <v>1402</v>
      </c>
      <c r="D196" s="22">
        <v>0</v>
      </c>
      <c r="E196" s="27"/>
      <c r="F196" s="28"/>
      <c r="G196" s="40"/>
      <c r="H196" s="40"/>
    </row>
    <row r="197" spans="1:8" ht="21.75" customHeight="1" hidden="1">
      <c r="A197" s="19" t="s">
        <v>60</v>
      </c>
      <c r="B197" s="21">
        <v>14</v>
      </c>
      <c r="C197" s="5">
        <v>1402</v>
      </c>
      <c r="D197" s="22">
        <v>5170204</v>
      </c>
      <c r="E197" s="27"/>
      <c r="F197" s="28"/>
      <c r="G197" s="40"/>
      <c r="H197" s="40"/>
    </row>
    <row r="198" spans="1:8" ht="12.75" customHeight="1" hidden="1">
      <c r="A198" s="18" t="s">
        <v>61</v>
      </c>
      <c r="B198" s="21">
        <v>14</v>
      </c>
      <c r="C198" s="5">
        <v>1402</v>
      </c>
      <c r="D198" s="22">
        <v>5170204</v>
      </c>
      <c r="E198" s="27"/>
      <c r="F198" s="28"/>
      <c r="G198" s="40"/>
      <c r="H198" s="40"/>
    </row>
    <row r="199" spans="1:8" ht="12.75" customHeight="1" hidden="1">
      <c r="A199" s="18" t="s">
        <v>10</v>
      </c>
      <c r="B199" s="21">
        <v>14</v>
      </c>
      <c r="C199" s="5">
        <v>1402</v>
      </c>
      <c r="D199" s="22">
        <v>5170204</v>
      </c>
      <c r="E199" s="27"/>
      <c r="F199" s="28"/>
      <c r="G199" s="40"/>
      <c r="H199" s="40"/>
    </row>
    <row r="200" spans="1:8" ht="12.75" customHeight="1">
      <c r="A200" s="38" t="s">
        <v>88</v>
      </c>
      <c r="B200" s="37">
        <v>0</v>
      </c>
      <c r="C200" s="37">
        <v>0</v>
      </c>
      <c r="D200" s="37">
        <v>0</v>
      </c>
      <c r="E200" s="37" t="s">
        <v>62</v>
      </c>
      <c r="F200" s="28">
        <f>F15+F55+F69+F76+F99+F128+F154+F165+F187+F60+F182+F192+F86+F92</f>
        <v>850711.3</v>
      </c>
      <c r="G200" s="28" t="e">
        <f>G15+G55+G69+G76+G99+G128+G154+G165+G187+G60+G182+G192+G86</f>
        <v>#REF!</v>
      </c>
      <c r="H200" s="28" t="e">
        <f>H15+H55+H69+H76+H99+H128+H154+H165+H187+H60+H182+H192+H86+0.1</f>
        <v>#REF!</v>
      </c>
    </row>
    <row r="201" spans="1:7" ht="12.75" customHeight="1">
      <c r="A201" s="10"/>
      <c r="B201" s="10"/>
      <c r="C201" s="10"/>
      <c r="D201" s="10"/>
      <c r="E201" s="10"/>
      <c r="F201" s="11"/>
      <c r="G201" s="39"/>
    </row>
    <row r="202" spans="1:6" ht="12.75" customHeight="1">
      <c r="A202" s="1"/>
      <c r="B202" s="1"/>
      <c r="C202" s="1"/>
      <c r="D202" s="1"/>
      <c r="E202" s="1"/>
      <c r="F202" s="1"/>
    </row>
    <row r="203" spans="1:6" ht="36.75" customHeight="1">
      <c r="A203" s="12"/>
      <c r="B203" s="13"/>
      <c r="C203" s="13"/>
      <c r="D203" s="14"/>
      <c r="E203" s="13"/>
      <c r="F203" s="1"/>
    </row>
    <row r="204" spans="1:6" ht="12.75" customHeight="1">
      <c r="A204" s="12"/>
      <c r="B204" s="13"/>
      <c r="C204" s="13"/>
      <c r="D204" s="14"/>
      <c r="E204" s="13"/>
      <c r="F204" s="1"/>
    </row>
    <row r="205" spans="1:6" ht="26.25" customHeight="1">
      <c r="A205" s="12"/>
      <c r="B205" s="13"/>
      <c r="C205" s="13"/>
      <c r="D205" s="14"/>
      <c r="E205" s="13"/>
      <c r="F205" s="1"/>
    </row>
  </sheetData>
  <sheetProtection/>
  <mergeCells count="12">
    <mergeCell ref="N6:Q6"/>
    <mergeCell ref="A1:H1"/>
    <mergeCell ref="A2:H2"/>
    <mergeCell ref="A3:H3"/>
    <mergeCell ref="A4:H4"/>
    <mergeCell ref="A5:H5"/>
    <mergeCell ref="A10:A12"/>
    <mergeCell ref="A8:H8"/>
    <mergeCell ref="F10:F12"/>
    <mergeCell ref="G10:G12"/>
    <mergeCell ref="H10:H12"/>
    <mergeCell ref="B10:E11"/>
  </mergeCells>
  <printOptions/>
  <pageMargins left="0.3937007874015748" right="0.1968503937007874" top="0.3937007874015748" bottom="0.3937007874015748" header="0.1968503937007874" footer="0.1968503937007874"/>
  <pageSetup fitToHeight="0" fitToWidth="0"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Надтеречный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Билал</dc:creator>
  <cp:keywords/>
  <dc:description/>
  <cp:lastModifiedBy>User</cp:lastModifiedBy>
  <cp:lastPrinted>2015-03-26T06:33:34Z</cp:lastPrinted>
  <dcterms:created xsi:type="dcterms:W3CDTF">2011-11-18T11:33:51Z</dcterms:created>
  <dcterms:modified xsi:type="dcterms:W3CDTF">2015-04-06T08:02:24Z</dcterms:modified>
  <cp:category/>
  <cp:version/>
  <cp:contentType/>
  <cp:contentStatus/>
</cp:coreProperties>
</file>