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5" windowWidth="1074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'Бюджет_1'!$A$1:$H$221</definedName>
  </definedNames>
  <calcPr fullCalcOnLoad="1"/>
</workbook>
</file>

<file path=xl/sharedStrings.xml><?xml version="1.0" encoding="utf-8"?>
<sst xmlns="http://schemas.openxmlformats.org/spreadsheetml/2006/main" count="417" uniqueCount="146">
  <si>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</si>
  <si>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</si>
  <si>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</si>
  <si>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</si>
  <si>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</si>
  <si>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</si>
  <si>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</si>
  <si>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</si>
  <si>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</si>
  <si>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</si>
  <si>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</si>
  <si>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</si>
  <si>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</si>
  <si>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</si>
  <si>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</si>
  <si>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</si>
  <si>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</si>
  <si>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</si>
  <si>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</si>
  <si>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</si>
  <si>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</si>
  <si>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</si>
  <si>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</si>
  <si>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</si>
  <si>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</si>
  <si>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</si>
  <si>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</si>
  <si>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</si>
  <si>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</si>
  <si>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</si>
  <si>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</si>
  <si>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</si>
  <si>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</si>
  <si>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</si>
  <si>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</si>
  <si>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</si>
  <si>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</si>
  <si>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</si>
  <si>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</si>
  <si>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</si>
  <si>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</si>
  <si>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</si>
  <si>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</si>
  <si>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</si>
  <si>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</si>
  <si>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</si>
  <si>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</si>
  <si>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</si>
  <si>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</si>
  <si>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</si>
  <si>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</si>
  <si>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</si>
  <si>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</si>
  <si>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</si>
  <si>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</si>
  <si>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</si>
  <si>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</si>
  <si>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</si>
  <si>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(тыс. рублей)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</si>
  <si>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</si>
  <si>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</si>
  <si>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</si>
  <si>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</si>
  <si>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</si>
  <si>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</si>
  <si>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</si>
  <si>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</si>
  <si>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</si>
  <si>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</si>
  <si>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</si>
  <si>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</si>
  <si>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</si>
  <si>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</si>
  <si>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</si>
  <si>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</si>
  <si>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</si>
  <si>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</si>
  <si>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</si>
  <si>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</si>
  <si>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</si>
  <si>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</si>
  <si>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</si>
  <si>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</si>
  <si>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</si>
  <si>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</si>
  <si>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</si>
  <si>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</si>
  <si>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</si>
  <si>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</si>
  <si>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</si>
  <si>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</si>
  <si>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</si>
  <si>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</si>
  <si>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</si>
  <si>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</si>
  <si>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</si>
  <si>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</si>
  <si>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</si>
  <si>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</si>
  <si>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</si>
  <si>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</si>
  <si>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2016 год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</si>
  <si>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</si>
  <si>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</si>
  <si>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</si>
  <si>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</si>
  <si>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Закупка товаров, работ, услуг в целях капитального ремонта гос. имущества</t>
  </si>
  <si>
    <t>Жилищное хозяйство</t>
  </si>
  <si>
    <t>Капитальный ремонт государственного жилищного фонда</t>
  </si>
  <si>
    <t xml:space="preserve"> Приложение 6</t>
  </si>
  <si>
    <t>0020003000</t>
  </si>
  <si>
    <t>0020004000</t>
  </si>
  <si>
    <t>0200000020</t>
  </si>
  <si>
    <t>0700005010</t>
  </si>
  <si>
    <t>0960004000</t>
  </si>
  <si>
    <t>0010036000</t>
  </si>
  <si>
    <t>2180002000</t>
  </si>
  <si>
    <t>2190002000</t>
  </si>
  <si>
    <t>3150002000</t>
  </si>
  <si>
    <t>3150002100</t>
  </si>
  <si>
    <t>6000001000</t>
  </si>
  <si>
    <t>4200099000</t>
  </si>
  <si>
    <t>4210099000</t>
  </si>
  <si>
    <t>4230099000</t>
  </si>
  <si>
    <t>5200009020</t>
  </si>
  <si>
    <t>4520099000</t>
  </si>
  <si>
    <t>4400001010</t>
  </si>
  <si>
    <t>4400099000</t>
  </si>
  <si>
    <t>4420099000</t>
  </si>
  <si>
    <t>5120097000</t>
  </si>
  <si>
    <t>1400001000</t>
  </si>
  <si>
    <t>5160001300</t>
  </si>
  <si>
    <t>852</t>
  </si>
  <si>
    <t>853</t>
  </si>
  <si>
    <t>Уплата прочих налогов и сборов</t>
  </si>
  <si>
    <t>Уплата иных платежей</t>
  </si>
  <si>
    <t>851</t>
  </si>
  <si>
    <t>Уплата налога на имущество организаций и земельного налога</t>
  </si>
  <si>
    <t>831</t>
  </si>
  <si>
    <t>Исполнение судебных актов РФ и мировых соглашений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</si>
  <si>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</si>
  <si>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</si>
  <si>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общеобразовательных учреждениях</t>
  </si>
  <si>
    <t>321</t>
  </si>
  <si>
    <t>512</t>
  </si>
  <si>
    <t>к отчету об исполнении бюджета Надтеречного муниципального района за 1 квартал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</si>
</sst>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8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179" fontId="3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 vertical="center" wrapText="1"/>
      <protection hidden="1"/>
    </xf>
    <xf numFmtId="0" fontId="2" fillId="0" borderId="0" xfId="52" applyNumberFormat="1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left" vertical="center"/>
      <protection hidden="1"/>
    </xf>
    <xf numFmtId="180" fontId="1" fillId="0" borderId="0" xfId="52" applyNumberFormat="1">
      <alignment/>
      <protection/>
    </xf>
    <xf numFmtId="0" fontId="23" fillId="0" borderId="0" xfId="52" applyFont="1">
      <alignment/>
      <protection/>
    </xf>
    <xf numFmtId="0" fontId="23" fillId="0" borderId="0" xfId="52" applyFont="1" applyBorder="1">
      <alignment/>
      <protection/>
    </xf>
    <xf numFmtId="0" fontId="23" fillId="0" borderId="0" xfId="52" applyFont="1" applyProtection="1">
      <alignment/>
      <protection hidden="1"/>
    </xf>
    <xf numFmtId="172" fontId="24" fillId="0" borderId="0" xfId="52" applyNumberFormat="1" applyFont="1" applyFill="1" applyBorder="1" applyAlignment="1" applyProtection="1">
      <alignment horizontal="left" vertical="top" wrapText="1"/>
      <protection hidden="1"/>
    </xf>
    <xf numFmtId="0" fontId="24" fillId="0" borderId="0" xfId="52" applyNumberFormat="1" applyFont="1" applyFill="1" applyAlignment="1" applyProtection="1">
      <alignment/>
      <protection hidden="1"/>
    </xf>
    <xf numFmtId="0" fontId="25" fillId="0" borderId="0" xfId="52" applyNumberFormat="1" applyFont="1" applyFill="1" applyAlignment="1" applyProtection="1">
      <alignment horizontal="right"/>
      <protection hidden="1"/>
    </xf>
    <xf numFmtId="0" fontId="2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52" applyNumberFormat="1" applyFont="1" applyFill="1" applyBorder="1" applyAlignment="1" applyProtection="1">
      <alignment horizontal="centerContinuous"/>
      <protection hidden="1"/>
    </xf>
    <xf numFmtId="0" fontId="26" fillId="0" borderId="10" xfId="52" applyNumberFormat="1" applyFont="1" applyFill="1" applyBorder="1" applyAlignment="1" applyProtection="1">
      <alignment horizontal="center"/>
      <protection hidden="1"/>
    </xf>
    <xf numFmtId="173" fontId="27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27" fillId="0" borderId="10" xfId="52" applyNumberFormat="1" applyFont="1" applyFill="1" applyBorder="1" applyAlignment="1" applyProtection="1">
      <alignment horizontal="center" vertical="center"/>
      <protection hidden="1"/>
    </xf>
    <xf numFmtId="176" fontId="27" fillId="0" borderId="10" xfId="52" applyNumberFormat="1" applyFont="1" applyFill="1" applyBorder="1" applyAlignment="1" applyProtection="1">
      <alignment horizontal="center" vertical="center"/>
      <protection hidden="1"/>
    </xf>
    <xf numFmtId="178" fontId="27" fillId="0" borderId="10" xfId="52" applyNumberFormat="1" applyFont="1" applyFill="1" applyBorder="1" applyAlignment="1" applyProtection="1">
      <alignment horizontal="center" vertical="center"/>
      <protection hidden="1"/>
    </xf>
    <xf numFmtId="49" fontId="27" fillId="0" borderId="10" xfId="52" applyNumberFormat="1" applyFont="1" applyFill="1" applyBorder="1" applyAlignment="1" applyProtection="1">
      <alignment horizontal="center" vertical="center"/>
      <protection hidden="1"/>
    </xf>
    <xf numFmtId="179" fontId="27" fillId="0" borderId="10" xfId="52" applyNumberFormat="1" applyFont="1" applyFill="1" applyBorder="1" applyAlignment="1" applyProtection="1">
      <alignment horizontal="right" vertical="center"/>
      <protection hidden="1"/>
    </xf>
    <xf numFmtId="0" fontId="23" fillId="0" borderId="10" xfId="52" applyFont="1" applyBorder="1">
      <alignment/>
      <protection/>
    </xf>
    <xf numFmtId="172" fontId="24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24" fillId="0" borderId="10" xfId="52" applyNumberFormat="1" applyFont="1" applyFill="1" applyBorder="1" applyAlignment="1" applyProtection="1">
      <alignment horizontal="center" vertical="center"/>
      <protection hidden="1"/>
    </xf>
    <xf numFmtId="176" fontId="24" fillId="0" borderId="10" xfId="52" applyNumberFormat="1" applyFont="1" applyFill="1" applyBorder="1" applyAlignment="1" applyProtection="1">
      <alignment horizontal="center" vertical="center"/>
      <protection hidden="1"/>
    </xf>
    <xf numFmtId="178" fontId="24" fillId="0" borderId="10" xfId="52" applyNumberFormat="1" applyFont="1" applyFill="1" applyBorder="1" applyAlignment="1" applyProtection="1">
      <alignment horizontal="center" vertical="center"/>
      <protection hidden="1"/>
    </xf>
    <xf numFmtId="49" fontId="24" fillId="0" borderId="10" xfId="52" applyNumberFormat="1" applyFont="1" applyFill="1" applyBorder="1" applyAlignment="1" applyProtection="1">
      <alignment horizontal="center" vertical="center"/>
      <protection hidden="1"/>
    </xf>
    <xf numFmtId="180" fontId="24" fillId="0" borderId="10" xfId="52" applyNumberFormat="1" applyFont="1" applyFill="1" applyBorder="1" applyAlignment="1" applyProtection="1">
      <alignment horizontal="right" vertical="center"/>
      <protection hidden="1"/>
    </xf>
    <xf numFmtId="174" fontId="24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24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24" fillId="0" borderId="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9" fontId="24" fillId="0" borderId="0" xfId="52" applyNumberFormat="1" applyFont="1" applyFill="1" applyBorder="1" applyAlignment="1" applyProtection="1">
      <alignment horizontal="right" vertical="center"/>
      <protection hidden="1"/>
    </xf>
    <xf numFmtId="180" fontId="24" fillId="0" borderId="0" xfId="52" applyNumberFormat="1" applyFont="1" applyFill="1" applyBorder="1" applyAlignment="1" applyProtection="1">
      <alignment horizontal="right" vertical="center"/>
      <protection hidden="1"/>
    </xf>
    <xf numFmtId="0" fontId="24" fillId="0" borderId="10" xfId="52" applyNumberFormat="1" applyFont="1" applyFill="1" applyBorder="1" applyAlignment="1" applyProtection="1">
      <alignment horizontal="left"/>
      <protection hidden="1"/>
    </xf>
    <xf numFmtId="0" fontId="24" fillId="0" borderId="10" xfId="52" applyNumberFormat="1" applyFont="1" applyFill="1" applyBorder="1" applyAlignment="1" applyProtection="1">
      <alignment/>
      <protection hidden="1"/>
    </xf>
    <xf numFmtId="181" fontId="24" fillId="0" borderId="10" xfId="52" applyNumberFormat="1" applyFont="1" applyFill="1" applyBorder="1" applyAlignment="1" applyProtection="1">
      <alignment horizontal="right" vertical="center"/>
      <protection hidden="1"/>
    </xf>
    <xf numFmtId="0" fontId="24" fillId="0" borderId="0" xfId="52" applyFont="1">
      <alignment/>
      <protection/>
    </xf>
    <xf numFmtId="0" fontId="24" fillId="0" borderId="0" xfId="52" applyFont="1" applyBorder="1">
      <alignment/>
      <protection/>
    </xf>
    <xf numFmtId="0" fontId="24" fillId="0" borderId="10" xfId="52" applyFont="1" applyBorder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2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4" fillId="0" borderId="0" xfId="52" applyNumberFormat="1" applyFont="1" applyFill="1" applyBorder="1" applyAlignment="1" applyProtection="1">
      <alignment horizontal="left" vertical="top" wrapText="1"/>
      <protection hidden="1"/>
    </xf>
    <xf numFmtId="0" fontId="5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showGridLines="0" tabSelected="1" view="pageBreakPreview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s="9" customFormat="1" ht="12.75" customHeight="1">
      <c r="A1" s="48" t="s">
        <v>109</v>
      </c>
      <c r="B1" s="48"/>
      <c r="C1" s="48"/>
      <c r="D1" s="48"/>
      <c r="E1" s="48"/>
      <c r="F1" s="48"/>
      <c r="G1" s="48"/>
      <c r="H1" s="48"/>
    </row>
    <row r="2" spans="1:8" s="9" customFormat="1" ht="12.75" customHeight="1">
      <c r="A2" s="48" t="s">
        <v>145</v>
      </c>
      <c r="B2" s="48"/>
      <c r="C2" s="48"/>
      <c r="D2" s="48"/>
      <c r="E2" s="48"/>
      <c r="F2" s="48"/>
      <c r="G2" s="48"/>
      <c r="H2" s="48"/>
    </row>
    <row r="3" spans="1:8" s="9" customFormat="1" ht="12.75" customHeight="1">
      <c r="A3" s="48"/>
      <c r="B3" s="48"/>
      <c r="C3" s="48"/>
      <c r="D3" s="48"/>
      <c r="E3" s="48"/>
      <c r="F3" s="48"/>
      <c r="G3" s="48"/>
      <c r="H3" s="48"/>
    </row>
    <row r="4" spans="1:17" s="9" customFormat="1" ht="12.75" customHeight="1">
      <c r="A4" s="48"/>
      <c r="B4" s="48"/>
      <c r="C4" s="48"/>
      <c r="D4" s="48"/>
      <c r="E4" s="48"/>
      <c r="F4" s="48"/>
      <c r="G4" s="48"/>
      <c r="H4" s="48"/>
      <c r="N4" s="10"/>
      <c r="O4" s="10"/>
      <c r="P4" s="10"/>
      <c r="Q4" s="10"/>
    </row>
    <row r="5" spans="1:17" s="9" customFormat="1" ht="12.75" customHeight="1">
      <c r="A5" s="48"/>
      <c r="B5" s="48"/>
      <c r="C5" s="48"/>
      <c r="D5" s="48"/>
      <c r="E5" s="48"/>
      <c r="F5" s="48"/>
      <c r="G5" s="48"/>
      <c r="H5" s="48"/>
      <c r="N5" s="10"/>
      <c r="O5" s="10"/>
      <c r="P5" s="10"/>
      <c r="Q5" s="10"/>
    </row>
    <row r="6" spans="1:17" s="9" customFormat="1" ht="12.75" customHeight="1">
      <c r="A6" s="11"/>
      <c r="B6" s="11"/>
      <c r="C6" s="11"/>
      <c r="D6" s="11"/>
      <c r="E6" s="11"/>
      <c r="F6" s="11"/>
      <c r="I6" s="12"/>
      <c r="J6" s="12"/>
      <c r="K6" s="12"/>
      <c r="L6" s="12"/>
      <c r="M6" s="12"/>
      <c r="N6" s="47"/>
      <c r="O6" s="47"/>
      <c r="P6" s="47"/>
      <c r="Q6" s="47"/>
    </row>
    <row r="7" spans="1:17" s="9" customFormat="1" ht="12.75" customHeight="1">
      <c r="A7" s="11"/>
      <c r="B7" s="11"/>
      <c r="C7" s="11"/>
      <c r="D7" s="11"/>
      <c r="E7" s="11"/>
      <c r="F7" s="11"/>
      <c r="N7" s="10"/>
      <c r="O7" s="10"/>
      <c r="P7" s="10"/>
      <c r="Q7" s="10"/>
    </row>
    <row r="8" spans="1:17" s="9" customFormat="1" ht="48.75" customHeight="1">
      <c r="A8" s="45" t="s">
        <v>101</v>
      </c>
      <c r="B8" s="45"/>
      <c r="C8" s="45"/>
      <c r="D8" s="45"/>
      <c r="E8" s="45"/>
      <c r="F8" s="45"/>
      <c r="G8" s="45"/>
      <c r="H8" s="45"/>
      <c r="N8" s="10"/>
      <c r="O8" s="10"/>
      <c r="P8" s="10"/>
      <c r="Q8" s="10"/>
    </row>
    <row r="9" spans="1:6" s="9" customFormat="1" ht="13.5" customHeight="1">
      <c r="A9" s="13"/>
      <c r="B9" s="13"/>
      <c r="C9" s="13"/>
      <c r="D9" s="13"/>
      <c r="E9" s="13"/>
      <c r="F9" s="14" t="s">
        <v>58</v>
      </c>
    </row>
    <row r="10" spans="1:8" s="9" customFormat="1" ht="12.75">
      <c r="A10" s="44" t="s">
        <v>0</v>
      </c>
      <c r="B10" s="44" t="s">
        <v>1</v>
      </c>
      <c r="C10" s="44"/>
      <c r="D10" s="44"/>
      <c r="E10" s="44"/>
      <c r="F10" s="46" t="s">
        <v>91</v>
      </c>
      <c r="G10" s="46">
        <v>2015</v>
      </c>
      <c r="H10" s="46">
        <v>2016</v>
      </c>
    </row>
    <row r="11" spans="1:8" s="9" customFormat="1" ht="12.75">
      <c r="A11" s="44"/>
      <c r="B11" s="44"/>
      <c r="C11" s="44"/>
      <c r="D11" s="44"/>
      <c r="E11" s="44"/>
      <c r="F11" s="46"/>
      <c r="G11" s="46"/>
      <c r="H11" s="46"/>
    </row>
    <row r="12" spans="1:8" s="9" customFormat="1" ht="28.5" customHeight="1">
      <c r="A12" s="44"/>
      <c r="B12" s="15" t="s">
        <v>2</v>
      </c>
      <c r="C12" s="15" t="s">
        <v>3</v>
      </c>
      <c r="D12" s="15" t="s">
        <v>4</v>
      </c>
      <c r="E12" s="15" t="s">
        <v>5</v>
      </c>
      <c r="F12" s="46"/>
      <c r="G12" s="46"/>
      <c r="H12" s="46"/>
    </row>
    <row r="13" spans="1:8" s="9" customFormat="1" ht="13.5" customHeigh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6</v>
      </c>
      <c r="H13" s="17">
        <v>7</v>
      </c>
    </row>
    <row r="14" spans="1:8" s="9" customFormat="1" ht="12.75" customHeight="1">
      <c r="A14" s="18"/>
      <c r="B14" s="19"/>
      <c r="C14" s="20"/>
      <c r="D14" s="21"/>
      <c r="E14" s="22"/>
      <c r="F14" s="23"/>
      <c r="G14" s="24"/>
      <c r="H14" s="24"/>
    </row>
    <row r="15" spans="1:8" s="41" customFormat="1" ht="12.75" customHeight="1">
      <c r="A15" s="25" t="s">
        <v>6</v>
      </c>
      <c r="B15" s="26">
        <v>1</v>
      </c>
      <c r="C15" s="27">
        <v>0</v>
      </c>
      <c r="D15" s="28">
        <v>0</v>
      </c>
      <c r="E15" s="29"/>
      <c r="F15" s="40">
        <f>F16+F20+F28+F37+F48+F57+F45</f>
        <v>48797.443999999996</v>
      </c>
      <c r="G15" s="30">
        <f>G16+G20+G28+G37+G48</f>
        <v>32586.8</v>
      </c>
      <c r="H15" s="30">
        <f>H16+H20+H28+H37+H48</f>
        <v>34216.100000000006</v>
      </c>
    </row>
    <row r="16" spans="1:19" s="41" customFormat="1" ht="21">
      <c r="A16" s="25" t="s">
        <v>7</v>
      </c>
      <c r="B16" s="26">
        <v>1</v>
      </c>
      <c r="C16" s="27">
        <v>102</v>
      </c>
      <c r="D16" s="28">
        <v>0</v>
      </c>
      <c r="E16" s="29"/>
      <c r="F16" s="40">
        <f aca="true" t="shared" si="0" ref="F16:H17">F17</f>
        <v>863.8</v>
      </c>
      <c r="G16" s="30">
        <f t="shared" si="0"/>
        <v>696.6</v>
      </c>
      <c r="H16" s="30">
        <f t="shared" si="0"/>
        <v>731.4</v>
      </c>
      <c r="I16" s="42"/>
      <c r="J16" s="12"/>
      <c r="K16" s="12"/>
      <c r="L16" s="12"/>
      <c r="M16" s="12"/>
      <c r="N16" s="12"/>
      <c r="O16" s="12"/>
      <c r="P16" s="12"/>
      <c r="Q16" s="12"/>
      <c r="R16" s="42"/>
      <c r="S16" s="42"/>
    </row>
    <row r="17" spans="1:19" s="41" customFormat="1" ht="12.75" customHeight="1">
      <c r="A17" s="31" t="s">
        <v>8</v>
      </c>
      <c r="B17" s="26">
        <v>1</v>
      </c>
      <c r="C17" s="27">
        <v>102</v>
      </c>
      <c r="D17" s="29" t="s">
        <v>110</v>
      </c>
      <c r="E17" s="29"/>
      <c r="F17" s="40">
        <f>F18+F19</f>
        <v>863.8</v>
      </c>
      <c r="G17" s="30">
        <f t="shared" si="0"/>
        <v>696.6</v>
      </c>
      <c r="H17" s="30">
        <f t="shared" si="0"/>
        <v>731.4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41" customFormat="1" ht="10.5">
      <c r="A18" s="32" t="s">
        <v>59</v>
      </c>
      <c r="B18" s="26">
        <v>1</v>
      </c>
      <c r="C18" s="27">
        <v>102</v>
      </c>
      <c r="D18" s="29" t="s">
        <v>110</v>
      </c>
      <c r="E18" s="29">
        <v>121</v>
      </c>
      <c r="F18" s="40">
        <v>663.4</v>
      </c>
      <c r="G18" s="30">
        <f>ROUND(F18*1.05,1)</f>
        <v>696.6</v>
      </c>
      <c r="H18" s="30">
        <f>ROUND(G18*1.05,1)</f>
        <v>731.4</v>
      </c>
      <c r="I18" s="42"/>
      <c r="J18" s="33"/>
      <c r="K18" s="33"/>
      <c r="L18" s="33"/>
      <c r="M18" s="33"/>
      <c r="N18" s="42"/>
      <c r="O18" s="42"/>
      <c r="P18" s="42"/>
      <c r="Q18" s="42"/>
      <c r="R18" s="42"/>
      <c r="S18" s="42"/>
    </row>
    <row r="19" spans="1:19" s="41" customFormat="1" ht="31.5">
      <c r="A19" s="35" t="s">
        <v>103</v>
      </c>
      <c r="B19" s="26">
        <v>1</v>
      </c>
      <c r="C19" s="27">
        <v>102</v>
      </c>
      <c r="D19" s="29" t="s">
        <v>110</v>
      </c>
      <c r="E19" s="29" t="s">
        <v>102</v>
      </c>
      <c r="F19" s="40">
        <v>200.4</v>
      </c>
      <c r="G19" s="30"/>
      <c r="H19" s="30"/>
      <c r="I19" s="42"/>
      <c r="J19" s="33"/>
      <c r="K19" s="33"/>
      <c r="L19" s="33"/>
      <c r="M19" s="33"/>
      <c r="N19" s="42"/>
      <c r="O19" s="42"/>
      <c r="P19" s="42"/>
      <c r="Q19" s="42"/>
      <c r="R19" s="42"/>
      <c r="S19" s="42"/>
    </row>
    <row r="20" spans="1:8" s="41" customFormat="1" ht="31.5">
      <c r="A20" s="25" t="s">
        <v>13</v>
      </c>
      <c r="B20" s="26">
        <v>1</v>
      </c>
      <c r="C20" s="27">
        <v>103</v>
      </c>
      <c r="D20" s="28">
        <v>0</v>
      </c>
      <c r="E20" s="29"/>
      <c r="F20" s="40">
        <f>F21</f>
        <v>1631.2000000000003</v>
      </c>
      <c r="G20" s="30">
        <f>G21+G26</f>
        <v>1328.8</v>
      </c>
      <c r="H20" s="30">
        <f>H21+H26</f>
        <v>1395.2000000000003</v>
      </c>
    </row>
    <row r="21" spans="1:8" s="41" customFormat="1" ht="12.75" customHeight="1">
      <c r="A21" s="31" t="s">
        <v>11</v>
      </c>
      <c r="B21" s="26">
        <v>1</v>
      </c>
      <c r="C21" s="27">
        <v>103</v>
      </c>
      <c r="D21" s="29" t="s">
        <v>111</v>
      </c>
      <c r="E21" s="29"/>
      <c r="F21" s="40">
        <f>F22+F23+F24+F25+F26+F27</f>
        <v>1631.2000000000003</v>
      </c>
      <c r="G21" s="30">
        <f>G22+G25</f>
        <v>1325.1</v>
      </c>
      <c r="H21" s="30">
        <f>H22+H25</f>
        <v>1391.3000000000002</v>
      </c>
    </row>
    <row r="22" spans="1:8" s="41" customFormat="1" ht="10.5">
      <c r="A22" s="32" t="s">
        <v>59</v>
      </c>
      <c r="B22" s="26">
        <v>1</v>
      </c>
      <c r="C22" s="27">
        <v>103</v>
      </c>
      <c r="D22" s="29" t="s">
        <v>111</v>
      </c>
      <c r="E22" s="29" t="s">
        <v>60</v>
      </c>
      <c r="F22" s="40">
        <v>929.9</v>
      </c>
      <c r="G22" s="30">
        <f>ROUND(F22*1.05,1)</f>
        <v>976.4</v>
      </c>
      <c r="H22" s="30">
        <f>ROUND(G22*1.05,1)</f>
        <v>1025.2</v>
      </c>
    </row>
    <row r="23" spans="1:8" s="41" customFormat="1" ht="31.5">
      <c r="A23" s="35" t="s">
        <v>103</v>
      </c>
      <c r="B23" s="26">
        <v>1</v>
      </c>
      <c r="C23" s="27">
        <v>103</v>
      </c>
      <c r="D23" s="29" t="s">
        <v>111</v>
      </c>
      <c r="E23" s="29" t="s">
        <v>102</v>
      </c>
      <c r="F23" s="40">
        <v>280.8</v>
      </c>
      <c r="G23" s="30"/>
      <c r="H23" s="30"/>
    </row>
    <row r="24" spans="1:8" s="41" customFormat="1" ht="27" customHeight="1">
      <c r="A24" s="35" t="s">
        <v>94</v>
      </c>
      <c r="B24" s="26">
        <v>1</v>
      </c>
      <c r="C24" s="27">
        <v>103</v>
      </c>
      <c r="D24" s="29" t="s">
        <v>111</v>
      </c>
      <c r="E24" s="29" t="s">
        <v>93</v>
      </c>
      <c r="F24" s="40">
        <v>73.9</v>
      </c>
      <c r="G24" s="30"/>
      <c r="H24" s="30"/>
    </row>
    <row r="25" spans="1:8" s="41" customFormat="1" ht="21">
      <c r="A25" s="32" t="s">
        <v>62</v>
      </c>
      <c r="B25" s="26">
        <v>1</v>
      </c>
      <c r="C25" s="27">
        <v>103</v>
      </c>
      <c r="D25" s="29" t="s">
        <v>111</v>
      </c>
      <c r="E25" s="29" t="s">
        <v>61</v>
      </c>
      <c r="F25" s="40">
        <v>332.1</v>
      </c>
      <c r="G25" s="30">
        <f>ROUND(F25*1.05,1)</f>
        <v>348.7</v>
      </c>
      <c r="H25" s="30">
        <f>ROUND(G25*1.05,1)</f>
        <v>366.1</v>
      </c>
    </row>
    <row r="26" spans="1:8" s="41" customFormat="1" ht="10.5">
      <c r="A26" s="35" t="s">
        <v>134</v>
      </c>
      <c r="B26" s="26">
        <v>1</v>
      </c>
      <c r="C26" s="27">
        <v>103</v>
      </c>
      <c r="D26" s="29" t="s">
        <v>111</v>
      </c>
      <c r="E26" s="29" t="s">
        <v>132</v>
      </c>
      <c r="F26" s="40">
        <v>11</v>
      </c>
      <c r="G26" s="30">
        <f>G27</f>
        <v>3.7</v>
      </c>
      <c r="H26" s="30">
        <f>H27</f>
        <v>3.9</v>
      </c>
    </row>
    <row r="27" spans="1:8" s="41" customFormat="1" ht="10.5">
      <c r="A27" s="35" t="s">
        <v>135</v>
      </c>
      <c r="B27" s="26">
        <v>1</v>
      </c>
      <c r="C27" s="27">
        <v>103</v>
      </c>
      <c r="D27" s="29" t="s">
        <v>111</v>
      </c>
      <c r="E27" s="29" t="s">
        <v>133</v>
      </c>
      <c r="F27" s="40">
        <v>3.5</v>
      </c>
      <c r="G27" s="30">
        <f>ROUND(F27*1.05,1)</f>
        <v>3.7</v>
      </c>
      <c r="H27" s="30">
        <f>ROUND(G27*1.05,1)</f>
        <v>3.9</v>
      </c>
    </row>
    <row r="28" spans="1:8" s="41" customFormat="1" ht="31.5">
      <c r="A28" s="25" t="s">
        <v>17</v>
      </c>
      <c r="B28" s="26">
        <v>1</v>
      </c>
      <c r="C28" s="27">
        <v>104</v>
      </c>
      <c r="D28" s="28">
        <v>0</v>
      </c>
      <c r="E28" s="29"/>
      <c r="F28" s="40">
        <f>F29</f>
        <v>17626.248</v>
      </c>
      <c r="G28" s="30">
        <f>G29</f>
        <v>13597.9</v>
      </c>
      <c r="H28" s="30">
        <f>H29</f>
        <v>14277.800000000001</v>
      </c>
    </row>
    <row r="29" spans="1:8" s="41" customFormat="1" ht="12.75" customHeight="1">
      <c r="A29" s="31" t="s">
        <v>11</v>
      </c>
      <c r="B29" s="26">
        <v>1</v>
      </c>
      <c r="C29" s="27">
        <v>104</v>
      </c>
      <c r="D29" s="29" t="s">
        <v>111</v>
      </c>
      <c r="E29" s="29"/>
      <c r="F29" s="40">
        <f>F30+F33+F32+F31+F34+F35+F36</f>
        <v>17626.248</v>
      </c>
      <c r="G29" s="30">
        <f>G30+G33+G32</f>
        <v>13597.9</v>
      </c>
      <c r="H29" s="30">
        <f>H30+H33+H32</f>
        <v>14277.800000000001</v>
      </c>
    </row>
    <row r="30" spans="1:8" s="41" customFormat="1" ht="10.5">
      <c r="A30" s="32" t="s">
        <v>59</v>
      </c>
      <c r="B30" s="26">
        <v>1</v>
      </c>
      <c r="C30" s="27">
        <v>104</v>
      </c>
      <c r="D30" s="29" t="s">
        <v>111</v>
      </c>
      <c r="E30" s="29" t="s">
        <v>60</v>
      </c>
      <c r="F30" s="40">
        <v>10556.676</v>
      </c>
      <c r="G30" s="30">
        <f aca="true" t="shared" si="1" ref="G30:H33">ROUND(F30*1.05,1)</f>
        <v>11084.5</v>
      </c>
      <c r="H30" s="30">
        <f t="shared" si="1"/>
        <v>11638.7</v>
      </c>
    </row>
    <row r="31" spans="1:8" s="41" customFormat="1" ht="31.5">
      <c r="A31" s="35" t="s">
        <v>103</v>
      </c>
      <c r="B31" s="26">
        <v>1</v>
      </c>
      <c r="C31" s="27">
        <v>104</v>
      </c>
      <c r="D31" s="29" t="s">
        <v>111</v>
      </c>
      <c r="E31" s="29" t="s">
        <v>102</v>
      </c>
      <c r="F31" s="40">
        <v>3188.116</v>
      </c>
      <c r="G31" s="30"/>
      <c r="H31" s="30"/>
    </row>
    <row r="32" spans="1:8" s="41" customFormat="1" ht="25.5" customHeight="1">
      <c r="A32" s="35" t="s">
        <v>94</v>
      </c>
      <c r="B32" s="26">
        <v>1</v>
      </c>
      <c r="C32" s="27">
        <v>104</v>
      </c>
      <c r="D32" s="29" t="s">
        <v>111</v>
      </c>
      <c r="E32" s="29" t="s">
        <v>93</v>
      </c>
      <c r="F32" s="40">
        <v>211</v>
      </c>
      <c r="G32" s="30">
        <f t="shared" si="1"/>
        <v>221.6</v>
      </c>
      <c r="H32" s="30">
        <f t="shared" si="1"/>
        <v>232.7</v>
      </c>
    </row>
    <row r="33" spans="1:8" s="41" customFormat="1" ht="12.75" customHeight="1">
      <c r="A33" s="32" t="s">
        <v>62</v>
      </c>
      <c r="B33" s="26">
        <v>1</v>
      </c>
      <c r="C33" s="27">
        <v>104</v>
      </c>
      <c r="D33" s="29" t="s">
        <v>111</v>
      </c>
      <c r="E33" s="29" t="s">
        <v>61</v>
      </c>
      <c r="F33" s="40">
        <v>2182.625</v>
      </c>
      <c r="G33" s="30">
        <f t="shared" si="1"/>
        <v>2291.8</v>
      </c>
      <c r="H33" s="30">
        <f t="shared" si="1"/>
        <v>2406.4</v>
      </c>
    </row>
    <row r="34" spans="1:8" s="41" customFormat="1" ht="12.75" customHeight="1">
      <c r="A34" s="35" t="s">
        <v>137</v>
      </c>
      <c r="B34" s="26">
        <v>1</v>
      </c>
      <c r="C34" s="27">
        <v>104</v>
      </c>
      <c r="D34" s="29" t="s">
        <v>111</v>
      </c>
      <c r="E34" s="29" t="s">
        <v>136</v>
      </c>
      <c r="F34" s="40">
        <v>1396.63</v>
      </c>
      <c r="G34" s="30"/>
      <c r="H34" s="30"/>
    </row>
    <row r="35" spans="1:8" s="41" customFormat="1" ht="12.75" customHeight="1">
      <c r="A35" s="35" t="s">
        <v>134</v>
      </c>
      <c r="B35" s="26">
        <v>1</v>
      </c>
      <c r="C35" s="27">
        <v>104</v>
      </c>
      <c r="D35" s="29" t="s">
        <v>111</v>
      </c>
      <c r="E35" s="29" t="s">
        <v>132</v>
      </c>
      <c r="F35" s="40">
        <v>87.007</v>
      </c>
      <c r="G35" s="30"/>
      <c r="H35" s="30"/>
    </row>
    <row r="36" spans="1:8" s="41" customFormat="1" ht="12.75" customHeight="1">
      <c r="A36" s="35" t="s">
        <v>135</v>
      </c>
      <c r="B36" s="26">
        <v>1</v>
      </c>
      <c r="C36" s="27">
        <v>104</v>
      </c>
      <c r="D36" s="29" t="s">
        <v>111</v>
      </c>
      <c r="E36" s="29" t="s">
        <v>133</v>
      </c>
      <c r="F36" s="40">
        <v>4.194</v>
      </c>
      <c r="G36" s="30"/>
      <c r="H36" s="30"/>
    </row>
    <row r="37" spans="1:8" s="41" customFormat="1" ht="31.5">
      <c r="A37" s="25" t="s">
        <v>19</v>
      </c>
      <c r="B37" s="26">
        <v>1</v>
      </c>
      <c r="C37" s="27">
        <v>106</v>
      </c>
      <c r="D37" s="28">
        <v>0</v>
      </c>
      <c r="E37" s="29"/>
      <c r="F37" s="40">
        <f>F38</f>
        <v>17741.372</v>
      </c>
      <c r="G37" s="30">
        <f>G38</f>
        <v>15976.5</v>
      </c>
      <c r="H37" s="30">
        <f>H38</f>
        <v>16775.300000000003</v>
      </c>
    </row>
    <row r="38" spans="1:8" s="41" customFormat="1" ht="12.75" customHeight="1">
      <c r="A38" s="31" t="s">
        <v>11</v>
      </c>
      <c r="B38" s="26">
        <v>1</v>
      </c>
      <c r="C38" s="27">
        <v>106</v>
      </c>
      <c r="D38" s="29" t="s">
        <v>111</v>
      </c>
      <c r="E38" s="29"/>
      <c r="F38" s="40">
        <f>F39+F40+F42+F43+F41+F44</f>
        <v>17741.372</v>
      </c>
      <c r="G38" s="30">
        <f>G39+G40+G42+G43</f>
        <v>15976.5</v>
      </c>
      <c r="H38" s="30">
        <f>H39+H40+H42+H43</f>
        <v>16775.300000000003</v>
      </c>
    </row>
    <row r="39" spans="1:8" s="41" customFormat="1" ht="10.5">
      <c r="A39" s="32" t="s">
        <v>59</v>
      </c>
      <c r="B39" s="26">
        <v>1</v>
      </c>
      <c r="C39" s="27">
        <v>106</v>
      </c>
      <c r="D39" s="29" t="s">
        <v>111</v>
      </c>
      <c r="E39" s="29" t="s">
        <v>60</v>
      </c>
      <c r="F39" s="40">
        <v>7413.1</v>
      </c>
      <c r="G39" s="30">
        <f aca="true" t="shared" si="2" ref="G39:H44">ROUND(F39*1.05,1)</f>
        <v>7783.8</v>
      </c>
      <c r="H39" s="30">
        <f t="shared" si="2"/>
        <v>8173</v>
      </c>
    </row>
    <row r="40" spans="1:8" s="41" customFormat="1" ht="12.75" customHeight="1">
      <c r="A40" s="32" t="s">
        <v>76</v>
      </c>
      <c r="B40" s="26">
        <v>1</v>
      </c>
      <c r="C40" s="27">
        <v>106</v>
      </c>
      <c r="D40" s="29" t="s">
        <v>111</v>
      </c>
      <c r="E40" s="29" t="s">
        <v>63</v>
      </c>
      <c r="F40" s="40">
        <v>20</v>
      </c>
      <c r="G40" s="30">
        <f t="shared" si="2"/>
        <v>21</v>
      </c>
      <c r="H40" s="30">
        <f t="shared" si="2"/>
        <v>22.1</v>
      </c>
    </row>
    <row r="41" spans="1:8" s="41" customFormat="1" ht="31.5">
      <c r="A41" s="35" t="s">
        <v>103</v>
      </c>
      <c r="B41" s="26">
        <v>1</v>
      </c>
      <c r="C41" s="27">
        <v>106</v>
      </c>
      <c r="D41" s="29" t="s">
        <v>111</v>
      </c>
      <c r="E41" s="29" t="s">
        <v>102</v>
      </c>
      <c r="F41" s="40">
        <v>2238.756</v>
      </c>
      <c r="G41" s="30"/>
      <c r="H41" s="30"/>
    </row>
    <row r="42" spans="1:8" s="41" customFormat="1" ht="21.75" customHeight="1">
      <c r="A42" s="35" t="s">
        <v>94</v>
      </c>
      <c r="B42" s="26">
        <v>1</v>
      </c>
      <c r="C42" s="27">
        <v>106</v>
      </c>
      <c r="D42" s="29" t="s">
        <v>111</v>
      </c>
      <c r="E42" s="29" t="s">
        <v>93</v>
      </c>
      <c r="F42" s="40">
        <v>126.6</v>
      </c>
      <c r="G42" s="30">
        <f t="shared" si="2"/>
        <v>132.9</v>
      </c>
      <c r="H42" s="30">
        <f t="shared" si="2"/>
        <v>139.5</v>
      </c>
    </row>
    <row r="43" spans="1:8" s="41" customFormat="1" ht="21">
      <c r="A43" s="32" t="s">
        <v>62</v>
      </c>
      <c r="B43" s="26">
        <v>1</v>
      </c>
      <c r="C43" s="27">
        <v>106</v>
      </c>
      <c r="D43" s="29" t="s">
        <v>111</v>
      </c>
      <c r="E43" s="29" t="s">
        <v>61</v>
      </c>
      <c r="F43" s="40">
        <v>7655.989</v>
      </c>
      <c r="G43" s="30">
        <f t="shared" si="2"/>
        <v>8038.8</v>
      </c>
      <c r="H43" s="30">
        <f t="shared" si="2"/>
        <v>8440.7</v>
      </c>
    </row>
    <row r="44" spans="1:8" s="41" customFormat="1" ht="10.5">
      <c r="A44" s="35" t="s">
        <v>137</v>
      </c>
      <c r="B44" s="26">
        <v>1</v>
      </c>
      <c r="C44" s="27">
        <v>106</v>
      </c>
      <c r="D44" s="29" t="s">
        <v>111</v>
      </c>
      <c r="E44" s="29" t="s">
        <v>136</v>
      </c>
      <c r="F44" s="40">
        <v>286.927</v>
      </c>
      <c r="G44" s="30">
        <f t="shared" si="2"/>
        <v>301.3</v>
      </c>
      <c r="H44" s="30">
        <f t="shared" si="2"/>
        <v>316.4</v>
      </c>
    </row>
    <row r="45" spans="1:8" s="41" customFormat="1" ht="21.75" customHeight="1">
      <c r="A45" s="25" t="s">
        <v>20</v>
      </c>
      <c r="B45" s="26">
        <v>1</v>
      </c>
      <c r="C45" s="27">
        <v>107</v>
      </c>
      <c r="D45" s="28">
        <v>0</v>
      </c>
      <c r="E45" s="29"/>
      <c r="F45" s="40">
        <f>F46</f>
        <v>744.944</v>
      </c>
      <c r="G45" s="43"/>
      <c r="H45" s="43"/>
    </row>
    <row r="46" spans="1:8" s="41" customFormat="1" ht="12.75" customHeight="1">
      <c r="A46" s="31" t="s">
        <v>21</v>
      </c>
      <c r="B46" s="26">
        <v>1</v>
      </c>
      <c r="C46" s="27">
        <v>107</v>
      </c>
      <c r="D46" s="29" t="s">
        <v>112</v>
      </c>
      <c r="E46" s="29"/>
      <c r="F46" s="40">
        <f>F47</f>
        <v>744.944</v>
      </c>
      <c r="G46" s="43"/>
      <c r="H46" s="43"/>
    </row>
    <row r="47" spans="1:8" s="41" customFormat="1" ht="12.75" customHeight="1">
      <c r="A47" s="32" t="s">
        <v>62</v>
      </c>
      <c r="B47" s="26">
        <v>1</v>
      </c>
      <c r="C47" s="27">
        <v>107</v>
      </c>
      <c r="D47" s="29" t="s">
        <v>112</v>
      </c>
      <c r="E47" s="29" t="s">
        <v>61</v>
      </c>
      <c r="F47" s="40">
        <v>744.944</v>
      </c>
      <c r="G47" s="43"/>
      <c r="H47" s="43"/>
    </row>
    <row r="48" spans="1:8" s="41" customFormat="1" ht="10.5">
      <c r="A48" s="25" t="s">
        <v>22</v>
      </c>
      <c r="B48" s="26">
        <v>1</v>
      </c>
      <c r="C48" s="27">
        <v>111</v>
      </c>
      <c r="D48" s="28">
        <v>0</v>
      </c>
      <c r="E48" s="29"/>
      <c r="F48" s="40">
        <f aca="true" t="shared" si="3" ref="F48:H49">F49</f>
        <v>940</v>
      </c>
      <c r="G48" s="30">
        <f t="shared" si="3"/>
        <v>987</v>
      </c>
      <c r="H48" s="30">
        <f t="shared" si="3"/>
        <v>1036.4</v>
      </c>
    </row>
    <row r="49" spans="1:8" s="41" customFormat="1" ht="12.75" customHeight="1">
      <c r="A49" s="31" t="s">
        <v>23</v>
      </c>
      <c r="B49" s="26">
        <v>1</v>
      </c>
      <c r="C49" s="27">
        <v>111</v>
      </c>
      <c r="D49" s="29" t="s">
        <v>113</v>
      </c>
      <c r="E49" s="29"/>
      <c r="F49" s="40">
        <f t="shared" si="3"/>
        <v>940</v>
      </c>
      <c r="G49" s="30">
        <f t="shared" si="3"/>
        <v>987</v>
      </c>
      <c r="H49" s="30">
        <f t="shared" si="3"/>
        <v>1036.4</v>
      </c>
    </row>
    <row r="50" spans="1:8" s="41" customFormat="1" ht="12.75" customHeight="1">
      <c r="A50" s="31" t="s">
        <v>23</v>
      </c>
      <c r="B50" s="26">
        <v>1</v>
      </c>
      <c r="C50" s="27">
        <v>111</v>
      </c>
      <c r="D50" s="29" t="s">
        <v>113</v>
      </c>
      <c r="E50" s="29" t="s">
        <v>66</v>
      </c>
      <c r="F50" s="40">
        <v>940</v>
      </c>
      <c r="G50" s="30">
        <f>ROUND(F50*1.05,1)</f>
        <v>987</v>
      </c>
      <c r="H50" s="30">
        <f>ROUND(G50*1.05,1)</f>
        <v>1036.4</v>
      </c>
    </row>
    <row r="51" spans="1:8" s="41" customFormat="1" ht="21.75" customHeight="1" hidden="1">
      <c r="A51" s="25" t="s">
        <v>24</v>
      </c>
      <c r="B51" s="26">
        <v>1</v>
      </c>
      <c r="C51" s="27">
        <v>113</v>
      </c>
      <c r="D51" s="28">
        <v>0</v>
      </c>
      <c r="E51" s="29"/>
      <c r="F51" s="40"/>
      <c r="G51" s="43"/>
      <c r="H51" s="43"/>
    </row>
    <row r="52" spans="1:8" s="41" customFormat="1" ht="12.75" customHeight="1" hidden="1">
      <c r="A52" s="31" t="s">
        <v>25</v>
      </c>
      <c r="B52" s="26">
        <v>1</v>
      </c>
      <c r="C52" s="27">
        <v>113</v>
      </c>
      <c r="D52" s="28">
        <v>5180202</v>
      </c>
      <c r="E52" s="29"/>
      <c r="F52" s="40"/>
      <c r="G52" s="43"/>
      <c r="H52" s="43"/>
    </row>
    <row r="53" spans="1:8" s="41" customFormat="1" ht="21.75" customHeight="1" hidden="1">
      <c r="A53" s="32" t="s">
        <v>9</v>
      </c>
      <c r="B53" s="26">
        <v>1</v>
      </c>
      <c r="C53" s="27">
        <v>113</v>
      </c>
      <c r="D53" s="28">
        <v>5180202</v>
      </c>
      <c r="E53" s="29"/>
      <c r="F53" s="40"/>
      <c r="G53" s="43"/>
      <c r="H53" s="43"/>
    </row>
    <row r="54" spans="1:8" s="41" customFormat="1" ht="12.75" customHeight="1" hidden="1">
      <c r="A54" s="32" t="s">
        <v>10</v>
      </c>
      <c r="B54" s="26">
        <v>1</v>
      </c>
      <c r="C54" s="27">
        <v>113</v>
      </c>
      <c r="D54" s="28">
        <v>5180202</v>
      </c>
      <c r="E54" s="29"/>
      <c r="F54" s="40"/>
      <c r="G54" s="43"/>
      <c r="H54" s="43"/>
    </row>
    <row r="55" spans="1:8" s="41" customFormat="1" ht="12.75" customHeight="1" hidden="1">
      <c r="A55" s="32" t="s">
        <v>14</v>
      </c>
      <c r="B55" s="26">
        <v>1</v>
      </c>
      <c r="C55" s="27">
        <v>113</v>
      </c>
      <c r="D55" s="28">
        <v>5180202</v>
      </c>
      <c r="E55" s="29"/>
      <c r="F55" s="40"/>
      <c r="G55" s="43"/>
      <c r="H55" s="43"/>
    </row>
    <row r="56" spans="1:8" s="41" customFormat="1" ht="12.75" customHeight="1" hidden="1">
      <c r="A56" s="32" t="s">
        <v>15</v>
      </c>
      <c r="B56" s="26">
        <v>1</v>
      </c>
      <c r="C56" s="27">
        <v>113</v>
      </c>
      <c r="D56" s="28">
        <v>5180202</v>
      </c>
      <c r="E56" s="29"/>
      <c r="F56" s="40"/>
      <c r="G56" s="43"/>
      <c r="H56" s="43"/>
    </row>
    <row r="57" spans="1:8" s="41" customFormat="1" ht="12.75" customHeight="1">
      <c r="A57" s="35" t="s">
        <v>99</v>
      </c>
      <c r="B57" s="26">
        <v>1</v>
      </c>
      <c r="C57" s="27">
        <v>113</v>
      </c>
      <c r="D57" s="28"/>
      <c r="E57" s="29"/>
      <c r="F57" s="40">
        <f>F58</f>
        <v>9249.88</v>
      </c>
      <c r="G57" s="43"/>
      <c r="H57" s="43"/>
    </row>
    <row r="58" spans="1:8" s="41" customFormat="1" ht="21">
      <c r="A58" s="35" t="s">
        <v>100</v>
      </c>
      <c r="B58" s="26">
        <v>1</v>
      </c>
      <c r="C58" s="27">
        <v>113</v>
      </c>
      <c r="D58" s="29" t="s">
        <v>114</v>
      </c>
      <c r="E58" s="29"/>
      <c r="F58" s="40">
        <f>F59</f>
        <v>9249.88</v>
      </c>
      <c r="G58" s="43"/>
      <c r="H58" s="43"/>
    </row>
    <row r="59" spans="1:8" s="41" customFormat="1" ht="21">
      <c r="A59" s="35" t="s">
        <v>94</v>
      </c>
      <c r="B59" s="26">
        <v>1</v>
      </c>
      <c r="C59" s="27">
        <v>113</v>
      </c>
      <c r="D59" s="29" t="s">
        <v>114</v>
      </c>
      <c r="E59" s="29" t="s">
        <v>93</v>
      </c>
      <c r="F59" s="40">
        <v>9249.88</v>
      </c>
      <c r="G59" s="43"/>
      <c r="H59" s="43"/>
    </row>
    <row r="60" spans="1:8" s="41" customFormat="1" ht="12.75" customHeight="1">
      <c r="A60" s="32"/>
      <c r="B60" s="26"/>
      <c r="C60" s="27"/>
      <c r="D60" s="28"/>
      <c r="E60" s="29"/>
      <c r="F60" s="40"/>
      <c r="G60" s="43"/>
      <c r="H60" s="43"/>
    </row>
    <row r="61" spans="1:8" s="41" customFormat="1" ht="12.75" customHeight="1">
      <c r="A61" s="25" t="s">
        <v>26</v>
      </c>
      <c r="B61" s="26">
        <v>2</v>
      </c>
      <c r="C61" s="27">
        <v>0</v>
      </c>
      <c r="D61" s="28">
        <v>0</v>
      </c>
      <c r="E61" s="29"/>
      <c r="F61" s="40">
        <f>F62</f>
        <v>1784.726</v>
      </c>
      <c r="G61" s="30">
        <f aca="true" t="shared" si="4" ref="G61:H63">G62</f>
        <v>1874</v>
      </c>
      <c r="H61" s="30">
        <f t="shared" si="4"/>
        <v>1967.7</v>
      </c>
    </row>
    <row r="62" spans="1:8" s="41" customFormat="1" ht="10.5">
      <c r="A62" s="25" t="s">
        <v>27</v>
      </c>
      <c r="B62" s="26">
        <v>2</v>
      </c>
      <c r="C62" s="27">
        <v>203</v>
      </c>
      <c r="D62" s="28">
        <v>0</v>
      </c>
      <c r="E62" s="29"/>
      <c r="F62" s="40">
        <f>F63</f>
        <v>1784.726</v>
      </c>
      <c r="G62" s="30">
        <f t="shared" si="4"/>
        <v>1874</v>
      </c>
      <c r="H62" s="30">
        <f t="shared" si="4"/>
        <v>1967.7</v>
      </c>
    </row>
    <row r="63" spans="1:8" s="41" customFormat="1" ht="21">
      <c r="A63" s="31" t="s">
        <v>28</v>
      </c>
      <c r="B63" s="26">
        <v>2</v>
      </c>
      <c r="C63" s="27">
        <v>203</v>
      </c>
      <c r="D63" s="29" t="s">
        <v>115</v>
      </c>
      <c r="E63" s="29"/>
      <c r="F63" s="40">
        <f>F64</f>
        <v>1784.726</v>
      </c>
      <c r="G63" s="30">
        <f t="shared" si="4"/>
        <v>1874</v>
      </c>
      <c r="H63" s="30">
        <f t="shared" si="4"/>
        <v>1967.7</v>
      </c>
    </row>
    <row r="64" spans="1:8" s="41" customFormat="1" ht="12.75" customHeight="1">
      <c r="A64" s="32" t="s">
        <v>68</v>
      </c>
      <c r="B64" s="26">
        <v>2</v>
      </c>
      <c r="C64" s="27">
        <v>203</v>
      </c>
      <c r="D64" s="29" t="s">
        <v>115</v>
      </c>
      <c r="E64" s="29" t="s">
        <v>67</v>
      </c>
      <c r="F64" s="40">
        <v>1784.726</v>
      </c>
      <c r="G64" s="30">
        <f>ROUND(F64*1.05,1)</f>
        <v>1874</v>
      </c>
      <c r="H64" s="30">
        <f>ROUND(G64*1.05,1)</f>
        <v>1967.7</v>
      </c>
    </row>
    <row r="65" spans="1:8" s="41" customFormat="1" ht="12.75" customHeight="1">
      <c r="A65" s="32"/>
      <c r="B65" s="26"/>
      <c r="C65" s="27"/>
      <c r="D65" s="28"/>
      <c r="E65" s="29"/>
      <c r="F65" s="40"/>
      <c r="G65" s="43"/>
      <c r="H65" s="43"/>
    </row>
    <row r="66" spans="1:8" s="41" customFormat="1" ht="21">
      <c r="A66" s="32" t="s">
        <v>83</v>
      </c>
      <c r="B66" s="26">
        <v>3</v>
      </c>
      <c r="C66" s="27"/>
      <c r="D66" s="28"/>
      <c r="E66" s="29"/>
      <c r="F66" s="40">
        <f>F67</f>
        <v>6731.4</v>
      </c>
      <c r="G66" s="30">
        <f>G67</f>
        <v>6514.2</v>
      </c>
      <c r="H66" s="30">
        <f>H67</f>
        <v>6839.5</v>
      </c>
    </row>
    <row r="67" spans="1:8" s="41" customFormat="1" ht="24" customHeight="1">
      <c r="A67" s="32" t="s">
        <v>84</v>
      </c>
      <c r="B67" s="26">
        <v>3</v>
      </c>
      <c r="C67" s="27">
        <v>309</v>
      </c>
      <c r="D67" s="28"/>
      <c r="E67" s="29"/>
      <c r="F67" s="40">
        <f>F68+F70</f>
        <v>6731.4</v>
      </c>
      <c r="G67" s="30">
        <f>G68+G70</f>
        <v>6514.2</v>
      </c>
      <c r="H67" s="30">
        <f>H68+H70</f>
        <v>6839.5</v>
      </c>
    </row>
    <row r="68" spans="1:8" s="41" customFormat="1" ht="21">
      <c r="A68" s="32" t="s">
        <v>85</v>
      </c>
      <c r="B68" s="26">
        <v>3</v>
      </c>
      <c r="C68" s="27">
        <v>309</v>
      </c>
      <c r="D68" s="29" t="s">
        <v>116</v>
      </c>
      <c r="E68" s="29"/>
      <c r="F68" s="40">
        <f>F69</f>
        <v>4383.3</v>
      </c>
      <c r="G68" s="30">
        <f>G69</f>
        <v>4602.3</v>
      </c>
      <c r="H68" s="30">
        <f>H69</f>
        <v>4832</v>
      </c>
    </row>
    <row r="69" spans="1:8" s="41" customFormat="1" ht="12.75" customHeight="1">
      <c r="A69" s="32" t="s">
        <v>86</v>
      </c>
      <c r="B69" s="26">
        <v>3</v>
      </c>
      <c r="C69" s="27">
        <v>309</v>
      </c>
      <c r="D69" s="29" t="s">
        <v>116</v>
      </c>
      <c r="E69" s="29" t="s">
        <v>66</v>
      </c>
      <c r="F69" s="40">
        <v>4383.3</v>
      </c>
      <c r="G69" s="30">
        <f>ROUND(F69*1.05,1)-0.2</f>
        <v>4602.3</v>
      </c>
      <c r="H69" s="30">
        <f>ROUND(G69*1.05,1)-0.4</f>
        <v>4832</v>
      </c>
    </row>
    <row r="70" spans="1:8" s="41" customFormat="1" ht="12.75" customHeight="1">
      <c r="A70" s="32" t="s">
        <v>92</v>
      </c>
      <c r="B70" s="26">
        <v>3</v>
      </c>
      <c r="C70" s="27">
        <v>309</v>
      </c>
      <c r="D70" s="29" t="s">
        <v>117</v>
      </c>
      <c r="E70" s="29"/>
      <c r="F70" s="40">
        <f>F71+F74+F73+F72</f>
        <v>2348.1</v>
      </c>
      <c r="G70" s="30">
        <f>G71+G74</f>
        <v>1911.8999999999999</v>
      </c>
      <c r="H70" s="30">
        <f>H71+H74</f>
        <v>2007.5</v>
      </c>
    </row>
    <row r="71" spans="1:8" s="41" customFormat="1" ht="12.75" customHeight="1">
      <c r="A71" s="32" t="s">
        <v>59</v>
      </c>
      <c r="B71" s="26">
        <v>3</v>
      </c>
      <c r="C71" s="27">
        <v>309</v>
      </c>
      <c r="D71" s="29" t="s">
        <v>117</v>
      </c>
      <c r="E71" s="29" t="s">
        <v>69</v>
      </c>
      <c r="F71" s="40">
        <v>1711.214</v>
      </c>
      <c r="G71" s="30">
        <f>ROUND(F71*1.05,1)</f>
        <v>1796.8</v>
      </c>
      <c r="H71" s="30">
        <f>ROUND(G71*1.05,1)</f>
        <v>1886.6</v>
      </c>
    </row>
    <row r="72" spans="1:8" s="41" customFormat="1" ht="31.5">
      <c r="A72" s="35" t="s">
        <v>105</v>
      </c>
      <c r="B72" s="26">
        <v>3</v>
      </c>
      <c r="C72" s="27">
        <v>309</v>
      </c>
      <c r="D72" s="29" t="s">
        <v>117</v>
      </c>
      <c r="E72" s="29" t="s">
        <v>104</v>
      </c>
      <c r="F72" s="40">
        <v>516.786</v>
      </c>
      <c r="G72" s="30"/>
      <c r="H72" s="30"/>
    </row>
    <row r="73" spans="1:8" s="41" customFormat="1" ht="28.5" customHeight="1">
      <c r="A73" s="35" t="s">
        <v>94</v>
      </c>
      <c r="B73" s="26">
        <v>3</v>
      </c>
      <c r="C73" s="27">
        <v>309</v>
      </c>
      <c r="D73" s="29" t="s">
        <v>117</v>
      </c>
      <c r="E73" s="29" t="s">
        <v>93</v>
      </c>
      <c r="F73" s="40">
        <v>10.5</v>
      </c>
      <c r="G73" s="30"/>
      <c r="H73" s="30"/>
    </row>
    <row r="74" spans="1:8" s="41" customFormat="1" ht="12.75" customHeight="1">
      <c r="A74" s="32" t="s">
        <v>62</v>
      </c>
      <c r="B74" s="26">
        <v>3</v>
      </c>
      <c r="C74" s="27">
        <v>309</v>
      </c>
      <c r="D74" s="29" t="s">
        <v>117</v>
      </c>
      <c r="E74" s="29" t="s">
        <v>61</v>
      </c>
      <c r="F74" s="40">
        <v>109.6</v>
      </c>
      <c r="G74" s="30">
        <f>ROUND(F74*1.05,1)</f>
        <v>115.1</v>
      </c>
      <c r="H74" s="30">
        <f>ROUND(G74*1.05,1)</f>
        <v>120.9</v>
      </c>
    </row>
    <row r="75" spans="1:8" s="41" customFormat="1" ht="12.75" customHeight="1">
      <c r="A75" s="32"/>
      <c r="B75" s="26"/>
      <c r="C75" s="27"/>
      <c r="D75" s="28"/>
      <c r="E75" s="29"/>
      <c r="F75" s="40"/>
      <c r="G75" s="43"/>
      <c r="H75" s="43"/>
    </row>
    <row r="76" spans="1:8" s="41" customFormat="1" ht="12.75" customHeight="1" hidden="1">
      <c r="A76" s="25" t="s">
        <v>29</v>
      </c>
      <c r="B76" s="26">
        <v>4</v>
      </c>
      <c r="C76" s="27">
        <v>0</v>
      </c>
      <c r="D76" s="28">
        <v>0</v>
      </c>
      <c r="E76" s="29"/>
      <c r="F76" s="40">
        <f>F77</f>
        <v>0</v>
      </c>
      <c r="G76" s="30">
        <f>F76*1.055</f>
        <v>0</v>
      </c>
      <c r="H76" s="30">
        <f aca="true" t="shared" si="5" ref="H76:H81">G76*1.05</f>
        <v>0</v>
      </c>
    </row>
    <row r="77" spans="1:8" s="41" customFormat="1" ht="12.75" customHeight="1" hidden="1">
      <c r="A77" s="25" t="s">
        <v>30</v>
      </c>
      <c r="B77" s="26">
        <v>4</v>
      </c>
      <c r="C77" s="27">
        <v>405</v>
      </c>
      <c r="D77" s="28">
        <v>0</v>
      </c>
      <c r="E77" s="29"/>
      <c r="F77" s="40">
        <f>F78</f>
        <v>0</v>
      </c>
      <c r="G77" s="30">
        <f>F77*1.055</f>
        <v>0</v>
      </c>
      <c r="H77" s="30">
        <f t="shared" si="5"/>
        <v>0</v>
      </c>
    </row>
    <row r="78" spans="1:8" s="41" customFormat="1" ht="12.75" customHeight="1" hidden="1">
      <c r="A78" s="31" t="s">
        <v>31</v>
      </c>
      <c r="B78" s="26">
        <v>4</v>
      </c>
      <c r="C78" s="27">
        <v>405</v>
      </c>
      <c r="D78" s="28">
        <v>2639900</v>
      </c>
      <c r="E78" s="29"/>
      <c r="F78" s="40">
        <f>F79+F80+F81</f>
        <v>0</v>
      </c>
      <c r="G78" s="30">
        <f>F78*1.055</f>
        <v>0</v>
      </c>
      <c r="H78" s="30">
        <f t="shared" si="5"/>
        <v>0</v>
      </c>
    </row>
    <row r="79" spans="1:8" s="41" customFormat="1" ht="12.75" customHeight="1" hidden="1">
      <c r="A79" s="32" t="s">
        <v>59</v>
      </c>
      <c r="B79" s="26">
        <v>4</v>
      </c>
      <c r="C79" s="27">
        <v>405</v>
      </c>
      <c r="D79" s="28">
        <v>2639900</v>
      </c>
      <c r="E79" s="29" t="s">
        <v>69</v>
      </c>
      <c r="F79" s="40"/>
      <c r="G79" s="30">
        <f>F79*1.05</f>
        <v>0</v>
      </c>
      <c r="H79" s="30">
        <f t="shared" si="5"/>
        <v>0</v>
      </c>
    </row>
    <row r="80" spans="1:8" s="41" customFormat="1" ht="12.75" customHeight="1" hidden="1">
      <c r="A80" s="32" t="s">
        <v>65</v>
      </c>
      <c r="B80" s="26">
        <v>4</v>
      </c>
      <c r="C80" s="27">
        <v>405</v>
      </c>
      <c r="D80" s="28">
        <v>2639900</v>
      </c>
      <c r="E80" s="29" t="s">
        <v>64</v>
      </c>
      <c r="F80" s="40"/>
      <c r="G80" s="30">
        <f>F80*1.05</f>
        <v>0</v>
      </c>
      <c r="H80" s="30">
        <f t="shared" si="5"/>
        <v>0</v>
      </c>
    </row>
    <row r="81" spans="1:8" s="41" customFormat="1" ht="21.75" customHeight="1" hidden="1">
      <c r="A81" s="32" t="s">
        <v>62</v>
      </c>
      <c r="B81" s="26">
        <v>4</v>
      </c>
      <c r="C81" s="27">
        <v>405</v>
      </c>
      <c r="D81" s="28">
        <v>2639900</v>
      </c>
      <c r="E81" s="29" t="s">
        <v>61</v>
      </c>
      <c r="F81" s="40"/>
      <c r="G81" s="30">
        <f>F81*1.05</f>
        <v>0</v>
      </c>
      <c r="H81" s="30">
        <f t="shared" si="5"/>
        <v>0</v>
      </c>
    </row>
    <row r="82" spans="1:8" s="41" customFormat="1" ht="12.75" customHeight="1" hidden="1">
      <c r="A82" s="32"/>
      <c r="B82" s="26"/>
      <c r="C82" s="27"/>
      <c r="D82" s="28"/>
      <c r="E82" s="29"/>
      <c r="F82" s="40"/>
      <c r="G82" s="43"/>
      <c r="H82" s="43"/>
    </row>
    <row r="83" spans="1:8" s="41" customFormat="1" ht="12.75" customHeight="1" hidden="1">
      <c r="A83" s="25" t="s">
        <v>33</v>
      </c>
      <c r="B83" s="26">
        <v>5</v>
      </c>
      <c r="C83" s="27">
        <v>0</v>
      </c>
      <c r="D83" s="28">
        <v>0</v>
      </c>
      <c r="E83" s="29"/>
      <c r="F83" s="40">
        <f>F84</f>
        <v>0</v>
      </c>
      <c r="G83" s="30">
        <f>F83*1.05</f>
        <v>0</v>
      </c>
      <c r="H83" s="30">
        <f>G83*1.05</f>
        <v>0</v>
      </c>
    </row>
    <row r="84" spans="1:8" s="41" customFormat="1" ht="12.75" customHeight="1" hidden="1">
      <c r="A84" s="25" t="s">
        <v>34</v>
      </c>
      <c r="B84" s="26">
        <v>5</v>
      </c>
      <c r="C84" s="27">
        <v>503</v>
      </c>
      <c r="D84" s="28">
        <v>0</v>
      </c>
      <c r="E84" s="29"/>
      <c r="F84" s="40">
        <f>F90</f>
        <v>0</v>
      </c>
      <c r="G84" s="30">
        <f>F84*1.05</f>
        <v>0</v>
      </c>
      <c r="H84" s="30">
        <f>G84*1.05</f>
        <v>0</v>
      </c>
    </row>
    <row r="85" spans="1:8" s="41" customFormat="1" ht="12.75" customHeight="1" hidden="1">
      <c r="A85" s="31" t="s">
        <v>35</v>
      </c>
      <c r="B85" s="26">
        <v>5</v>
      </c>
      <c r="C85" s="27">
        <v>503</v>
      </c>
      <c r="D85" s="28">
        <v>6000200</v>
      </c>
      <c r="E85" s="29"/>
      <c r="F85" s="40"/>
      <c r="G85" s="30">
        <f>F85*1.055</f>
        <v>0</v>
      </c>
      <c r="H85" s="30">
        <f aca="true" t="shared" si="6" ref="H85:H91">G85*1.05</f>
        <v>0</v>
      </c>
    </row>
    <row r="86" spans="1:8" s="41" customFormat="1" ht="21.75" customHeight="1" hidden="1">
      <c r="A86" s="32" t="s">
        <v>9</v>
      </c>
      <c r="B86" s="26">
        <v>5</v>
      </c>
      <c r="C86" s="27">
        <v>503</v>
      </c>
      <c r="D86" s="28">
        <v>6000200</v>
      </c>
      <c r="E86" s="29"/>
      <c r="F86" s="40"/>
      <c r="G86" s="30">
        <f>F86*1.055</f>
        <v>0</v>
      </c>
      <c r="H86" s="30">
        <f t="shared" si="6"/>
        <v>0</v>
      </c>
    </row>
    <row r="87" spans="1:8" s="41" customFormat="1" ht="12.75" customHeight="1" hidden="1">
      <c r="A87" s="32" t="s">
        <v>10</v>
      </c>
      <c r="B87" s="26">
        <v>5</v>
      </c>
      <c r="C87" s="27">
        <v>503</v>
      </c>
      <c r="D87" s="28">
        <v>6000200</v>
      </c>
      <c r="E87" s="29"/>
      <c r="F87" s="40"/>
      <c r="G87" s="30">
        <f>F87*1.055</f>
        <v>0</v>
      </c>
      <c r="H87" s="30">
        <f t="shared" si="6"/>
        <v>0</v>
      </c>
    </row>
    <row r="88" spans="1:8" s="41" customFormat="1" ht="12.75" customHeight="1" hidden="1">
      <c r="A88" s="32" t="s">
        <v>14</v>
      </c>
      <c r="B88" s="26">
        <v>5</v>
      </c>
      <c r="C88" s="27">
        <v>503</v>
      </c>
      <c r="D88" s="28">
        <v>6000200</v>
      </c>
      <c r="E88" s="29"/>
      <c r="F88" s="40"/>
      <c r="G88" s="30">
        <f>F88*1.055</f>
        <v>0</v>
      </c>
      <c r="H88" s="30">
        <f t="shared" si="6"/>
        <v>0</v>
      </c>
    </row>
    <row r="89" spans="1:8" s="41" customFormat="1" ht="12.75" customHeight="1" hidden="1">
      <c r="A89" s="32" t="s">
        <v>18</v>
      </c>
      <c r="B89" s="26">
        <v>5</v>
      </c>
      <c r="C89" s="27">
        <v>503</v>
      </c>
      <c r="D89" s="28">
        <v>6000200</v>
      </c>
      <c r="E89" s="29"/>
      <c r="F89" s="40"/>
      <c r="G89" s="30">
        <f>F89*1.055</f>
        <v>0</v>
      </c>
      <c r="H89" s="30">
        <f t="shared" si="6"/>
        <v>0</v>
      </c>
    </row>
    <row r="90" spans="1:8" s="41" customFormat="1" ht="21.75" customHeight="1" hidden="1">
      <c r="A90" s="31" t="s">
        <v>36</v>
      </c>
      <c r="B90" s="26">
        <v>5</v>
      </c>
      <c r="C90" s="27">
        <v>503</v>
      </c>
      <c r="D90" s="28">
        <v>6000500</v>
      </c>
      <c r="E90" s="29"/>
      <c r="F90" s="40">
        <f>F91</f>
        <v>0</v>
      </c>
      <c r="G90" s="30">
        <f>F90*1.05</f>
        <v>0</v>
      </c>
      <c r="H90" s="30">
        <f t="shared" si="6"/>
        <v>0</v>
      </c>
    </row>
    <row r="91" spans="1:8" s="41" customFormat="1" ht="21.75" customHeight="1" hidden="1">
      <c r="A91" s="32" t="s">
        <v>62</v>
      </c>
      <c r="B91" s="26">
        <v>5</v>
      </c>
      <c r="C91" s="27">
        <v>503</v>
      </c>
      <c r="D91" s="28">
        <v>6000500</v>
      </c>
      <c r="E91" s="29" t="s">
        <v>64</v>
      </c>
      <c r="F91" s="40"/>
      <c r="G91" s="30">
        <f>F91*1.05</f>
        <v>0</v>
      </c>
      <c r="H91" s="30">
        <f t="shared" si="6"/>
        <v>0</v>
      </c>
    </row>
    <row r="92" spans="1:8" s="41" customFormat="1" ht="12.75" customHeight="1" hidden="1">
      <c r="A92" s="32"/>
      <c r="B92" s="26"/>
      <c r="C92" s="27"/>
      <c r="D92" s="28"/>
      <c r="E92" s="29"/>
      <c r="F92" s="40"/>
      <c r="G92" s="43"/>
      <c r="H92" s="43"/>
    </row>
    <row r="93" spans="1:8" s="41" customFormat="1" ht="12.75" customHeight="1">
      <c r="A93" s="32" t="s">
        <v>95</v>
      </c>
      <c r="B93" s="26">
        <v>4</v>
      </c>
      <c r="C93" s="27"/>
      <c r="D93" s="28"/>
      <c r="E93" s="29"/>
      <c r="F93" s="40">
        <f>F94</f>
        <v>10519.3</v>
      </c>
      <c r="G93" s="30">
        <f aca="true" t="shared" si="7" ref="G93:H96">G94</f>
        <v>11045.3</v>
      </c>
      <c r="H93" s="30">
        <f t="shared" si="7"/>
        <v>11597.6</v>
      </c>
    </row>
    <row r="94" spans="1:8" s="41" customFormat="1" ht="12.75" customHeight="1">
      <c r="A94" s="32" t="s">
        <v>96</v>
      </c>
      <c r="B94" s="26">
        <v>4</v>
      </c>
      <c r="C94" s="27">
        <v>409</v>
      </c>
      <c r="D94" s="28"/>
      <c r="E94" s="29"/>
      <c r="F94" s="40">
        <f>F95</f>
        <v>10519.3</v>
      </c>
      <c r="G94" s="30">
        <f t="shared" si="7"/>
        <v>11045.3</v>
      </c>
      <c r="H94" s="30">
        <f t="shared" si="7"/>
        <v>11597.6</v>
      </c>
    </row>
    <row r="95" spans="1:8" s="41" customFormat="1" ht="26.25" customHeight="1">
      <c r="A95" s="32" t="s">
        <v>97</v>
      </c>
      <c r="B95" s="26">
        <v>4</v>
      </c>
      <c r="C95" s="27">
        <v>409</v>
      </c>
      <c r="D95" s="29" t="s">
        <v>118</v>
      </c>
      <c r="E95" s="29"/>
      <c r="F95" s="40">
        <f>F96</f>
        <v>10519.3</v>
      </c>
      <c r="G95" s="30">
        <f t="shared" si="7"/>
        <v>11045.3</v>
      </c>
      <c r="H95" s="30">
        <f t="shared" si="7"/>
        <v>11597.6</v>
      </c>
    </row>
    <row r="96" spans="1:8" s="41" customFormat="1" ht="25.5" customHeight="1">
      <c r="A96" s="32" t="s">
        <v>97</v>
      </c>
      <c r="B96" s="26">
        <v>4</v>
      </c>
      <c r="C96" s="27">
        <v>409</v>
      </c>
      <c r="D96" s="29" t="s">
        <v>119</v>
      </c>
      <c r="E96" s="29"/>
      <c r="F96" s="40">
        <f>F97</f>
        <v>10519.3</v>
      </c>
      <c r="G96" s="30">
        <f t="shared" si="7"/>
        <v>11045.3</v>
      </c>
      <c r="H96" s="30">
        <f t="shared" si="7"/>
        <v>11597.6</v>
      </c>
    </row>
    <row r="97" spans="1:8" s="41" customFormat="1" ht="21">
      <c r="A97" s="35" t="s">
        <v>106</v>
      </c>
      <c r="B97" s="26">
        <v>4</v>
      </c>
      <c r="C97" s="27">
        <v>409</v>
      </c>
      <c r="D97" s="29" t="s">
        <v>119</v>
      </c>
      <c r="E97" s="29" t="s">
        <v>64</v>
      </c>
      <c r="F97" s="40">
        <v>10519.3</v>
      </c>
      <c r="G97" s="30">
        <f>ROUND(F97*1.05,1)</f>
        <v>11045.3</v>
      </c>
      <c r="H97" s="30">
        <f>ROUND(G97*1.05,1)</f>
        <v>11597.6</v>
      </c>
    </row>
    <row r="98" spans="1:8" s="41" customFormat="1" ht="12.75" customHeight="1">
      <c r="A98" s="32"/>
      <c r="B98" s="26"/>
      <c r="C98" s="27"/>
      <c r="D98" s="28"/>
      <c r="E98" s="29"/>
      <c r="F98" s="40"/>
      <c r="G98" s="30"/>
      <c r="H98" s="30"/>
    </row>
    <row r="99" spans="1:8" s="41" customFormat="1" ht="12.75" customHeight="1">
      <c r="A99" s="32" t="s">
        <v>33</v>
      </c>
      <c r="B99" s="26">
        <v>5</v>
      </c>
      <c r="C99" s="27"/>
      <c r="D99" s="28"/>
      <c r="E99" s="29"/>
      <c r="F99" s="40">
        <f>F104+F100</f>
        <v>2578.4</v>
      </c>
      <c r="G99" s="30"/>
      <c r="H99" s="30"/>
    </row>
    <row r="100" spans="1:8" s="41" customFormat="1" ht="12.75" customHeight="1">
      <c r="A100" s="35" t="s">
        <v>107</v>
      </c>
      <c r="B100" s="26">
        <v>5</v>
      </c>
      <c r="C100" s="27">
        <v>501</v>
      </c>
      <c r="D100" s="28"/>
      <c r="E100" s="29"/>
      <c r="F100" s="40">
        <f>F101</f>
        <v>1178.2</v>
      </c>
      <c r="G100" s="30"/>
      <c r="H100" s="30"/>
    </row>
    <row r="101" spans="1:8" s="41" customFormat="1" ht="12.75" customHeight="1">
      <c r="A101" s="35" t="s">
        <v>108</v>
      </c>
      <c r="B101" s="26">
        <v>5</v>
      </c>
      <c r="C101" s="27">
        <v>501</v>
      </c>
      <c r="D101" s="29" t="s">
        <v>118</v>
      </c>
      <c r="E101" s="29"/>
      <c r="F101" s="40">
        <f>F102+F103</f>
        <v>1178.2</v>
      </c>
      <c r="G101" s="30"/>
      <c r="H101" s="30"/>
    </row>
    <row r="102" spans="1:8" s="41" customFormat="1" ht="21">
      <c r="A102" s="35" t="s">
        <v>106</v>
      </c>
      <c r="B102" s="26">
        <v>5</v>
      </c>
      <c r="C102" s="27">
        <v>501</v>
      </c>
      <c r="D102" s="29" t="s">
        <v>118</v>
      </c>
      <c r="E102" s="29" t="s">
        <v>64</v>
      </c>
      <c r="F102" s="40">
        <v>1166.357</v>
      </c>
      <c r="G102" s="30"/>
      <c r="H102" s="30"/>
    </row>
    <row r="103" spans="1:8" s="41" customFormat="1" ht="12.75">
      <c r="A103" s="34" t="s">
        <v>139</v>
      </c>
      <c r="B103" s="26">
        <v>5</v>
      </c>
      <c r="C103" s="27">
        <v>501</v>
      </c>
      <c r="D103" s="29" t="s">
        <v>118</v>
      </c>
      <c r="E103" s="29" t="s">
        <v>138</v>
      </c>
      <c r="F103" s="40">
        <v>11.843</v>
      </c>
      <c r="G103" s="30"/>
      <c r="H103" s="30"/>
    </row>
    <row r="104" spans="1:8" s="41" customFormat="1" ht="12.75" customHeight="1">
      <c r="A104" s="32" t="s">
        <v>34</v>
      </c>
      <c r="B104" s="26">
        <v>5</v>
      </c>
      <c r="C104" s="27">
        <v>503</v>
      </c>
      <c r="D104" s="28"/>
      <c r="E104" s="29"/>
      <c r="F104" s="40">
        <f>F105</f>
        <v>1400.2</v>
      </c>
      <c r="G104" s="30"/>
      <c r="H104" s="30"/>
    </row>
    <row r="105" spans="1:8" s="41" customFormat="1" ht="12.75" customHeight="1">
      <c r="A105" s="32" t="s">
        <v>98</v>
      </c>
      <c r="B105" s="26">
        <v>5</v>
      </c>
      <c r="C105" s="27">
        <v>503</v>
      </c>
      <c r="D105" s="29" t="s">
        <v>120</v>
      </c>
      <c r="E105" s="29"/>
      <c r="F105" s="40">
        <f>F106</f>
        <v>1400.2</v>
      </c>
      <c r="G105" s="30"/>
      <c r="H105" s="30"/>
    </row>
    <row r="106" spans="1:8" s="41" customFormat="1" ht="21">
      <c r="A106" s="32" t="s">
        <v>62</v>
      </c>
      <c r="B106" s="26">
        <v>5</v>
      </c>
      <c r="C106" s="27">
        <v>503</v>
      </c>
      <c r="D106" s="29" t="s">
        <v>120</v>
      </c>
      <c r="E106" s="29" t="s">
        <v>61</v>
      </c>
      <c r="F106" s="40">
        <v>1400.2</v>
      </c>
      <c r="G106" s="43"/>
      <c r="H106" s="43"/>
    </row>
    <row r="107" spans="1:8" s="41" customFormat="1" ht="10.5">
      <c r="A107" s="32"/>
      <c r="B107" s="26"/>
      <c r="C107" s="27"/>
      <c r="D107" s="28"/>
      <c r="E107" s="29"/>
      <c r="F107" s="40"/>
      <c r="G107" s="43"/>
      <c r="H107" s="43"/>
    </row>
    <row r="108" spans="1:8" s="41" customFormat="1" ht="12.75" customHeight="1">
      <c r="A108" s="25" t="s">
        <v>37</v>
      </c>
      <c r="B108" s="26">
        <v>7</v>
      </c>
      <c r="C108" s="27">
        <v>0</v>
      </c>
      <c r="D108" s="28">
        <v>0</v>
      </c>
      <c r="E108" s="29"/>
      <c r="F108" s="40">
        <f>F109+F113+F128</f>
        <v>733374.1</v>
      </c>
      <c r="G108" s="30">
        <f>G109+G113+G128</f>
        <v>765315.6999999998</v>
      </c>
      <c r="H108" s="30">
        <f>H109+H113+H128</f>
        <v>803581.4</v>
      </c>
    </row>
    <row r="109" spans="1:8" s="41" customFormat="1" ht="12.75" customHeight="1">
      <c r="A109" s="25" t="s">
        <v>38</v>
      </c>
      <c r="B109" s="26">
        <v>7</v>
      </c>
      <c r="C109" s="27">
        <v>701</v>
      </c>
      <c r="D109" s="28">
        <v>0</v>
      </c>
      <c r="E109" s="29"/>
      <c r="F109" s="40">
        <f>F110</f>
        <v>103384.5</v>
      </c>
      <c r="G109" s="30">
        <f>G110</f>
        <v>108553.7</v>
      </c>
      <c r="H109" s="30">
        <f>H110</f>
        <v>113981.4</v>
      </c>
    </row>
    <row r="110" spans="1:8" s="41" customFormat="1" ht="10.5">
      <c r="A110" s="31" t="s">
        <v>31</v>
      </c>
      <c r="B110" s="26">
        <v>7</v>
      </c>
      <c r="C110" s="27">
        <v>701</v>
      </c>
      <c r="D110" s="29" t="s">
        <v>121</v>
      </c>
      <c r="E110" s="29"/>
      <c r="F110" s="40">
        <f>F111+F112</f>
        <v>103384.5</v>
      </c>
      <c r="G110" s="30">
        <f>G111+G112</f>
        <v>108553.7</v>
      </c>
      <c r="H110" s="30">
        <f>H111+H112</f>
        <v>113981.4</v>
      </c>
    </row>
    <row r="111" spans="1:8" s="41" customFormat="1" ht="31.5">
      <c r="A111" s="32" t="s">
        <v>72</v>
      </c>
      <c r="B111" s="26">
        <v>7</v>
      </c>
      <c r="C111" s="27">
        <v>701</v>
      </c>
      <c r="D111" s="29" t="s">
        <v>121</v>
      </c>
      <c r="E111" s="29" t="s">
        <v>70</v>
      </c>
      <c r="F111" s="40">
        <v>102029.8</v>
      </c>
      <c r="G111" s="30">
        <f>ROUND(F111*1.05,1)</f>
        <v>107131.3</v>
      </c>
      <c r="H111" s="30">
        <f>ROUND(G111*1.05,1)</f>
        <v>112487.9</v>
      </c>
    </row>
    <row r="112" spans="1:8" s="41" customFormat="1" ht="12.75" customHeight="1">
      <c r="A112" s="32" t="s">
        <v>73</v>
      </c>
      <c r="B112" s="26">
        <v>7</v>
      </c>
      <c r="C112" s="27">
        <v>701</v>
      </c>
      <c r="D112" s="29" t="s">
        <v>121</v>
      </c>
      <c r="E112" s="29" t="s">
        <v>71</v>
      </c>
      <c r="F112" s="40">
        <v>1354.7</v>
      </c>
      <c r="G112" s="30">
        <f>ROUND(F112*1.05,1)</f>
        <v>1422.4</v>
      </c>
      <c r="H112" s="30">
        <f>ROUND(G112*1.05,1)</f>
        <v>1493.5</v>
      </c>
    </row>
    <row r="113" spans="1:8" s="41" customFormat="1" ht="12.75" customHeight="1">
      <c r="A113" s="25" t="s">
        <v>39</v>
      </c>
      <c r="B113" s="26">
        <v>7</v>
      </c>
      <c r="C113" s="27">
        <v>702</v>
      </c>
      <c r="D113" s="28">
        <v>0</v>
      </c>
      <c r="E113" s="29"/>
      <c r="F113" s="40">
        <f>F114+F117+F126</f>
        <v>614621.9149999999</v>
      </c>
      <c r="G113" s="30">
        <f>G114+G117+G126</f>
        <v>643489.5999999999</v>
      </c>
      <c r="H113" s="30">
        <f>H114+H117+H126</f>
        <v>675664</v>
      </c>
    </row>
    <row r="114" spans="1:8" s="41" customFormat="1" ht="10.5">
      <c r="A114" s="31" t="s">
        <v>31</v>
      </c>
      <c r="B114" s="26">
        <v>7</v>
      </c>
      <c r="C114" s="27">
        <v>702</v>
      </c>
      <c r="D114" s="29" t="s">
        <v>122</v>
      </c>
      <c r="E114" s="29"/>
      <c r="F114" s="40">
        <f>F115+F116</f>
        <v>558233.149</v>
      </c>
      <c r="G114" s="30">
        <f>G115+G116</f>
        <v>586144.7999999999</v>
      </c>
      <c r="H114" s="30">
        <f>H115+H116</f>
        <v>615452</v>
      </c>
    </row>
    <row r="115" spans="1:8" s="41" customFormat="1" ht="21.75" customHeight="1">
      <c r="A115" s="32" t="s">
        <v>72</v>
      </c>
      <c r="B115" s="26">
        <v>7</v>
      </c>
      <c r="C115" s="27">
        <v>702</v>
      </c>
      <c r="D115" s="29" t="s">
        <v>122</v>
      </c>
      <c r="E115" s="29" t="s">
        <v>70</v>
      </c>
      <c r="F115" s="40">
        <v>554041.994</v>
      </c>
      <c r="G115" s="30">
        <f>ROUND(F115*1.05,1)</f>
        <v>581744.1</v>
      </c>
      <c r="H115" s="30">
        <f>ROUND(G115*1.05,1)</f>
        <v>610831.3</v>
      </c>
    </row>
    <row r="116" spans="1:8" s="41" customFormat="1" ht="12.75" customHeight="1">
      <c r="A116" s="32" t="s">
        <v>73</v>
      </c>
      <c r="B116" s="26">
        <v>7</v>
      </c>
      <c r="C116" s="27">
        <v>702</v>
      </c>
      <c r="D116" s="29" t="s">
        <v>122</v>
      </c>
      <c r="E116" s="29" t="s">
        <v>71</v>
      </c>
      <c r="F116" s="40">
        <v>4191.155</v>
      </c>
      <c r="G116" s="30">
        <f>ROUND(F116*1.05,1)</f>
        <v>4400.7</v>
      </c>
      <c r="H116" s="30">
        <f>ROUND(G116*1.05,1)</f>
        <v>4620.7</v>
      </c>
    </row>
    <row r="117" spans="1:8" s="41" customFormat="1" ht="10.5">
      <c r="A117" s="31" t="s">
        <v>31</v>
      </c>
      <c r="B117" s="26">
        <v>7</v>
      </c>
      <c r="C117" s="27">
        <v>702</v>
      </c>
      <c r="D117" s="29" t="s">
        <v>123</v>
      </c>
      <c r="E117" s="29"/>
      <c r="F117" s="40">
        <f>F124+F125+F122+F119+F118+F121+F120+F123</f>
        <v>48076.797999999995</v>
      </c>
      <c r="G117" s="30">
        <f>G124+G125+G122+G119+G118</f>
        <v>48617.2</v>
      </c>
      <c r="H117" s="30">
        <f>H124+H125+H122+H119+H118</f>
        <v>51047.99999999999</v>
      </c>
    </row>
    <row r="118" spans="1:8" s="41" customFormat="1" ht="10.5">
      <c r="A118" s="32" t="s">
        <v>59</v>
      </c>
      <c r="B118" s="26">
        <v>7</v>
      </c>
      <c r="C118" s="27">
        <v>702</v>
      </c>
      <c r="D118" s="29" t="s">
        <v>123</v>
      </c>
      <c r="E118" s="29" t="s">
        <v>69</v>
      </c>
      <c r="F118" s="40">
        <v>5840.6</v>
      </c>
      <c r="G118" s="30">
        <f aca="true" t="shared" si="8" ref="G118:H124">ROUND(F118*1.05,1)</f>
        <v>6132.6</v>
      </c>
      <c r="H118" s="30">
        <f t="shared" si="8"/>
        <v>6439.2</v>
      </c>
    </row>
    <row r="119" spans="1:8" s="41" customFormat="1" ht="10.5">
      <c r="A119" s="32" t="s">
        <v>76</v>
      </c>
      <c r="B119" s="26">
        <v>7</v>
      </c>
      <c r="C119" s="27">
        <v>702</v>
      </c>
      <c r="D119" s="29" t="s">
        <v>123</v>
      </c>
      <c r="E119" s="29" t="s">
        <v>75</v>
      </c>
      <c r="F119" s="40">
        <v>388.8</v>
      </c>
      <c r="G119" s="30">
        <f t="shared" si="8"/>
        <v>408.2</v>
      </c>
      <c r="H119" s="30">
        <f t="shared" si="8"/>
        <v>428.6</v>
      </c>
    </row>
    <row r="120" spans="1:8" s="41" customFormat="1" ht="31.5">
      <c r="A120" s="35" t="s">
        <v>105</v>
      </c>
      <c r="B120" s="26">
        <v>7</v>
      </c>
      <c r="C120" s="27">
        <v>702</v>
      </c>
      <c r="D120" s="29" t="s">
        <v>123</v>
      </c>
      <c r="E120" s="29" t="s">
        <v>104</v>
      </c>
      <c r="F120" s="40">
        <v>1763.9</v>
      </c>
      <c r="G120" s="30">
        <f t="shared" si="8"/>
        <v>1852.1</v>
      </c>
      <c r="H120" s="30">
        <f t="shared" si="8"/>
        <v>1944.7</v>
      </c>
    </row>
    <row r="121" spans="1:8" s="41" customFormat="1" ht="25.5" customHeight="1">
      <c r="A121" s="35" t="s">
        <v>94</v>
      </c>
      <c r="B121" s="26">
        <v>7</v>
      </c>
      <c r="C121" s="27">
        <v>702</v>
      </c>
      <c r="D121" s="29" t="s">
        <v>123</v>
      </c>
      <c r="E121" s="29" t="s">
        <v>93</v>
      </c>
      <c r="F121" s="40">
        <v>6</v>
      </c>
      <c r="G121" s="30">
        <f t="shared" si="8"/>
        <v>6.3</v>
      </c>
      <c r="H121" s="30">
        <f t="shared" si="8"/>
        <v>6.6</v>
      </c>
    </row>
    <row r="122" spans="1:8" s="41" customFormat="1" ht="21">
      <c r="A122" s="32" t="s">
        <v>62</v>
      </c>
      <c r="B122" s="26">
        <v>7</v>
      </c>
      <c r="C122" s="27">
        <v>702</v>
      </c>
      <c r="D122" s="29" t="s">
        <v>123</v>
      </c>
      <c r="E122" s="29" t="s">
        <v>61</v>
      </c>
      <c r="F122" s="40">
        <v>266.2</v>
      </c>
      <c r="G122" s="30">
        <f t="shared" si="8"/>
        <v>279.5</v>
      </c>
      <c r="H122" s="30">
        <f t="shared" si="8"/>
        <v>293.5</v>
      </c>
    </row>
    <row r="123" spans="1:8" s="41" customFormat="1" ht="10.5">
      <c r="A123" s="35" t="s">
        <v>137</v>
      </c>
      <c r="B123" s="26">
        <v>7</v>
      </c>
      <c r="C123" s="27">
        <v>702</v>
      </c>
      <c r="D123" s="29" t="s">
        <v>123</v>
      </c>
      <c r="E123" s="29" t="s">
        <v>136</v>
      </c>
      <c r="F123" s="40">
        <v>4.704</v>
      </c>
      <c r="G123" s="30">
        <f t="shared" si="8"/>
        <v>4.9</v>
      </c>
      <c r="H123" s="30">
        <f t="shared" si="8"/>
        <v>5.1</v>
      </c>
    </row>
    <row r="124" spans="1:8" s="41" customFormat="1" ht="31.5">
      <c r="A124" s="32" t="s">
        <v>72</v>
      </c>
      <c r="B124" s="26">
        <v>7</v>
      </c>
      <c r="C124" s="27">
        <v>702</v>
      </c>
      <c r="D124" s="29" t="s">
        <v>123</v>
      </c>
      <c r="E124" s="29" t="s">
        <v>70</v>
      </c>
      <c r="F124" s="40">
        <v>39806.594</v>
      </c>
      <c r="G124" s="30">
        <f t="shared" si="8"/>
        <v>41796.9</v>
      </c>
      <c r="H124" s="30">
        <f t="shared" si="8"/>
        <v>43886.7</v>
      </c>
    </row>
    <row r="125" spans="1:8" s="41" customFormat="1" ht="12.75" customHeight="1" hidden="1">
      <c r="A125" s="32" t="s">
        <v>73</v>
      </c>
      <c r="B125" s="26">
        <v>7</v>
      </c>
      <c r="C125" s="27">
        <v>702</v>
      </c>
      <c r="D125" s="28">
        <v>4239900</v>
      </c>
      <c r="E125" s="29" t="s">
        <v>71</v>
      </c>
      <c r="F125" s="40"/>
      <c r="G125" s="30">
        <f>F125*1.05</f>
        <v>0</v>
      </c>
      <c r="H125" s="30">
        <f>G125*1.05</f>
        <v>0</v>
      </c>
    </row>
    <row r="126" spans="1:8" s="41" customFormat="1" ht="21.75" customHeight="1">
      <c r="A126" s="31" t="s">
        <v>74</v>
      </c>
      <c r="B126" s="26">
        <v>7</v>
      </c>
      <c r="C126" s="27">
        <v>702</v>
      </c>
      <c r="D126" s="29" t="s">
        <v>124</v>
      </c>
      <c r="E126" s="29"/>
      <c r="F126" s="40">
        <f>F127</f>
        <v>8311.968</v>
      </c>
      <c r="G126" s="30">
        <f>G127</f>
        <v>8727.6</v>
      </c>
      <c r="H126" s="30">
        <f>H127</f>
        <v>9164</v>
      </c>
    </row>
    <row r="127" spans="1:8" s="41" customFormat="1" ht="21.75" customHeight="1">
      <c r="A127" s="32" t="s">
        <v>72</v>
      </c>
      <c r="B127" s="26">
        <v>7</v>
      </c>
      <c r="C127" s="27">
        <v>702</v>
      </c>
      <c r="D127" s="29" t="s">
        <v>124</v>
      </c>
      <c r="E127" s="29" t="s">
        <v>70</v>
      </c>
      <c r="F127" s="40">
        <v>8311.968</v>
      </c>
      <c r="G127" s="30">
        <f>ROUND(F127*1.05,1)</f>
        <v>8727.6</v>
      </c>
      <c r="H127" s="30">
        <f>ROUND(G127*1.05,1)</f>
        <v>9164</v>
      </c>
    </row>
    <row r="128" spans="1:8" s="41" customFormat="1" ht="12.75" customHeight="1">
      <c r="A128" s="25" t="s">
        <v>40</v>
      </c>
      <c r="B128" s="26">
        <v>7</v>
      </c>
      <c r="C128" s="27">
        <v>709</v>
      </c>
      <c r="D128" s="28">
        <v>0</v>
      </c>
      <c r="E128" s="29"/>
      <c r="F128" s="40">
        <f>F129+F135</f>
        <v>15367.685</v>
      </c>
      <c r="G128" s="30">
        <f>G129+G135</f>
        <v>13272.4</v>
      </c>
      <c r="H128" s="30">
        <f>H129+H135</f>
        <v>13936</v>
      </c>
    </row>
    <row r="129" spans="1:8" s="41" customFormat="1" ht="12.75" customHeight="1">
      <c r="A129" s="31" t="s">
        <v>11</v>
      </c>
      <c r="B129" s="26">
        <v>7</v>
      </c>
      <c r="C129" s="27">
        <v>709</v>
      </c>
      <c r="D129" s="29" t="s">
        <v>111</v>
      </c>
      <c r="E129" s="29"/>
      <c r="F129" s="40">
        <f>F130+F133+F132+F131+F134</f>
        <v>5238.6849999999995</v>
      </c>
      <c r="G129" s="30">
        <f>G130+G133</f>
        <v>4692.299999999999</v>
      </c>
      <c r="H129" s="30">
        <f>H130+H133</f>
        <v>4926.9</v>
      </c>
    </row>
    <row r="130" spans="1:8" s="41" customFormat="1" ht="10.5">
      <c r="A130" s="32" t="s">
        <v>59</v>
      </c>
      <c r="B130" s="26">
        <v>7</v>
      </c>
      <c r="C130" s="27">
        <v>709</v>
      </c>
      <c r="D130" s="29" t="s">
        <v>111</v>
      </c>
      <c r="E130" s="29" t="s">
        <v>60</v>
      </c>
      <c r="F130" s="40">
        <v>2009.1</v>
      </c>
      <c r="G130" s="30">
        <f>ROUND(F130*1.05,1)</f>
        <v>2109.6</v>
      </c>
      <c r="H130" s="30">
        <f>ROUND(G130*1.05,1)</f>
        <v>2215.1</v>
      </c>
    </row>
    <row r="131" spans="1:8" s="41" customFormat="1" ht="31.5">
      <c r="A131" s="35" t="s">
        <v>103</v>
      </c>
      <c r="B131" s="26">
        <v>7</v>
      </c>
      <c r="C131" s="27">
        <v>709</v>
      </c>
      <c r="D131" s="29" t="s">
        <v>111</v>
      </c>
      <c r="E131" s="29" t="s">
        <v>102</v>
      </c>
      <c r="F131" s="40">
        <v>606.6</v>
      </c>
      <c r="G131" s="30"/>
      <c r="H131" s="30"/>
    </row>
    <row r="132" spans="1:8" s="41" customFormat="1" ht="23.25" customHeight="1">
      <c r="A132" s="35" t="s">
        <v>94</v>
      </c>
      <c r="B132" s="26">
        <v>7</v>
      </c>
      <c r="C132" s="27">
        <v>709</v>
      </c>
      <c r="D132" s="29" t="s">
        <v>111</v>
      </c>
      <c r="E132" s="29" t="s">
        <v>93</v>
      </c>
      <c r="F132" s="40">
        <v>42.7</v>
      </c>
      <c r="G132" s="30"/>
      <c r="H132" s="30"/>
    </row>
    <row r="133" spans="1:8" s="41" customFormat="1" ht="21">
      <c r="A133" s="32" t="s">
        <v>62</v>
      </c>
      <c r="B133" s="26">
        <v>7</v>
      </c>
      <c r="C133" s="27">
        <v>709</v>
      </c>
      <c r="D133" s="29" t="s">
        <v>111</v>
      </c>
      <c r="E133" s="29" t="s">
        <v>61</v>
      </c>
      <c r="F133" s="40">
        <v>2459.7</v>
      </c>
      <c r="G133" s="30">
        <f>ROUND(F133*1.05,1)</f>
        <v>2582.7</v>
      </c>
      <c r="H133" s="30">
        <f>ROUND(G133*1.05,1)</f>
        <v>2711.8</v>
      </c>
    </row>
    <row r="134" spans="1:8" s="41" customFormat="1" ht="10.5">
      <c r="A134" s="35" t="s">
        <v>137</v>
      </c>
      <c r="B134" s="26">
        <v>7</v>
      </c>
      <c r="C134" s="27">
        <v>709</v>
      </c>
      <c r="D134" s="29" t="s">
        <v>111</v>
      </c>
      <c r="E134" s="29" t="s">
        <v>136</v>
      </c>
      <c r="F134" s="40">
        <v>120.585</v>
      </c>
      <c r="G134" s="30"/>
      <c r="H134" s="30"/>
    </row>
    <row r="135" spans="1:8" s="41" customFormat="1" ht="10.5">
      <c r="A135" s="31" t="s">
        <v>31</v>
      </c>
      <c r="B135" s="26">
        <v>7</v>
      </c>
      <c r="C135" s="27">
        <v>709</v>
      </c>
      <c r="D135" s="29" t="s">
        <v>125</v>
      </c>
      <c r="E135" s="29"/>
      <c r="F135" s="40">
        <f>F136+F137+F140+F139+F138</f>
        <v>10129</v>
      </c>
      <c r="G135" s="30">
        <f>G136+G137+G140</f>
        <v>8580.1</v>
      </c>
      <c r="H135" s="30">
        <f>H136+H137+H140</f>
        <v>9009.1</v>
      </c>
    </row>
    <row r="136" spans="1:8" s="41" customFormat="1" ht="10.5">
      <c r="A136" s="32" t="s">
        <v>59</v>
      </c>
      <c r="B136" s="26">
        <v>7</v>
      </c>
      <c r="C136" s="27">
        <v>709</v>
      </c>
      <c r="D136" s="29" t="s">
        <v>125</v>
      </c>
      <c r="E136" s="29" t="s">
        <v>69</v>
      </c>
      <c r="F136" s="40">
        <v>5388.9</v>
      </c>
      <c r="G136" s="30">
        <f aca="true" t="shared" si="9" ref="G136:H140">ROUND(F136*1.05,1)</f>
        <v>5658.3</v>
      </c>
      <c r="H136" s="30">
        <f t="shared" si="9"/>
        <v>5941.2</v>
      </c>
    </row>
    <row r="137" spans="1:8" s="41" customFormat="1" ht="10.5">
      <c r="A137" s="32" t="s">
        <v>76</v>
      </c>
      <c r="B137" s="26">
        <v>7</v>
      </c>
      <c r="C137" s="27">
        <v>709</v>
      </c>
      <c r="D137" s="29" t="s">
        <v>125</v>
      </c>
      <c r="E137" s="29" t="s">
        <v>75</v>
      </c>
      <c r="F137" s="40">
        <v>87.5</v>
      </c>
      <c r="G137" s="30">
        <f t="shared" si="9"/>
        <v>91.9</v>
      </c>
      <c r="H137" s="30">
        <f t="shared" si="9"/>
        <v>96.5</v>
      </c>
    </row>
    <row r="138" spans="1:8" s="41" customFormat="1" ht="31.5">
      <c r="A138" s="35" t="s">
        <v>105</v>
      </c>
      <c r="B138" s="26">
        <v>7</v>
      </c>
      <c r="C138" s="27">
        <v>709</v>
      </c>
      <c r="D138" s="29" t="s">
        <v>125</v>
      </c>
      <c r="E138" s="29" t="s">
        <v>104</v>
      </c>
      <c r="F138" s="40">
        <v>1627.5</v>
      </c>
      <c r="G138" s="30"/>
      <c r="H138" s="30"/>
    </row>
    <row r="139" spans="1:8" s="41" customFormat="1" ht="25.5" customHeight="1">
      <c r="A139" s="35" t="s">
        <v>94</v>
      </c>
      <c r="B139" s="26">
        <v>7</v>
      </c>
      <c r="C139" s="27">
        <v>709</v>
      </c>
      <c r="D139" s="29" t="s">
        <v>125</v>
      </c>
      <c r="E139" s="29" t="s">
        <v>93</v>
      </c>
      <c r="F139" s="40">
        <v>330</v>
      </c>
      <c r="G139" s="30"/>
      <c r="H139" s="30"/>
    </row>
    <row r="140" spans="1:8" s="41" customFormat="1" ht="21.75" customHeight="1">
      <c r="A140" s="32" t="s">
        <v>62</v>
      </c>
      <c r="B140" s="26">
        <v>7</v>
      </c>
      <c r="C140" s="27">
        <v>709</v>
      </c>
      <c r="D140" s="29" t="s">
        <v>125</v>
      </c>
      <c r="E140" s="29" t="s">
        <v>61</v>
      </c>
      <c r="F140" s="40">
        <v>2695.1</v>
      </c>
      <c r="G140" s="30">
        <f t="shared" si="9"/>
        <v>2829.9</v>
      </c>
      <c r="H140" s="30">
        <f t="shared" si="9"/>
        <v>2971.4</v>
      </c>
    </row>
    <row r="141" spans="1:8" s="41" customFormat="1" ht="12.75" customHeight="1">
      <c r="A141" s="32"/>
      <c r="B141" s="26"/>
      <c r="C141" s="27"/>
      <c r="D141" s="28"/>
      <c r="E141" s="29"/>
      <c r="F141" s="40"/>
      <c r="G141" s="43"/>
      <c r="H141" s="43"/>
    </row>
    <row r="142" spans="1:8" s="41" customFormat="1" ht="17.25" customHeight="1">
      <c r="A142" s="25" t="s">
        <v>41</v>
      </c>
      <c r="B142" s="26">
        <v>8</v>
      </c>
      <c r="C142" s="27">
        <v>0</v>
      </c>
      <c r="D142" s="28">
        <v>0</v>
      </c>
      <c r="E142" s="29"/>
      <c r="F142" s="40">
        <f>F143+F161</f>
        <v>34846.495</v>
      </c>
      <c r="G142" s="30" t="e">
        <f>G143+G161</f>
        <v>#REF!</v>
      </c>
      <c r="H142" s="30" t="e">
        <f>H143+H161</f>
        <v>#REF!</v>
      </c>
    </row>
    <row r="143" spans="1:8" s="41" customFormat="1" ht="12.75" customHeight="1">
      <c r="A143" s="25" t="s">
        <v>42</v>
      </c>
      <c r="B143" s="26">
        <v>8</v>
      </c>
      <c r="C143" s="27">
        <v>801</v>
      </c>
      <c r="D143" s="28">
        <v>0</v>
      </c>
      <c r="E143" s="29"/>
      <c r="F143" s="40">
        <f>F146+F151+F144</f>
        <v>30072.133</v>
      </c>
      <c r="G143" s="30" t="e">
        <f>G146+G151+#REF!</f>
        <v>#REF!</v>
      </c>
      <c r="H143" s="30" t="e">
        <f>H146+H151+#REF!</f>
        <v>#REF!</v>
      </c>
    </row>
    <row r="144" spans="1:8" s="41" customFormat="1" ht="12.75" customHeight="1">
      <c r="A144" s="32" t="s">
        <v>87</v>
      </c>
      <c r="B144" s="26">
        <v>8</v>
      </c>
      <c r="C144" s="27">
        <v>801</v>
      </c>
      <c r="D144" s="29" t="s">
        <v>126</v>
      </c>
      <c r="E144" s="29"/>
      <c r="F144" s="40">
        <f>F145</f>
        <v>1000</v>
      </c>
      <c r="G144" s="30">
        <f>G145</f>
        <v>1050</v>
      </c>
      <c r="H144" s="30">
        <f>H145</f>
        <v>1102.5</v>
      </c>
    </row>
    <row r="145" spans="1:8" s="41" customFormat="1" ht="12.75" customHeight="1">
      <c r="A145" s="32" t="s">
        <v>86</v>
      </c>
      <c r="B145" s="26">
        <v>8</v>
      </c>
      <c r="C145" s="27">
        <v>801</v>
      </c>
      <c r="D145" s="29" t="s">
        <v>126</v>
      </c>
      <c r="E145" s="29" t="s">
        <v>66</v>
      </c>
      <c r="F145" s="40">
        <v>1000</v>
      </c>
      <c r="G145" s="30">
        <f>ROUND(F145*1.05,1)</f>
        <v>1050</v>
      </c>
      <c r="H145" s="30">
        <f>ROUND(G145*1.05,1)</f>
        <v>1102.5</v>
      </c>
    </row>
    <row r="146" spans="1:8" s="41" customFormat="1" ht="10.5">
      <c r="A146" s="31" t="s">
        <v>31</v>
      </c>
      <c r="B146" s="26">
        <v>8</v>
      </c>
      <c r="C146" s="27">
        <v>801</v>
      </c>
      <c r="D146" s="29" t="s">
        <v>127</v>
      </c>
      <c r="E146" s="29"/>
      <c r="F146" s="40">
        <f>F147+F150+F148+F149</f>
        <v>13179.758999999998</v>
      </c>
      <c r="G146" s="30">
        <f>G147+G150+G148</f>
        <v>11115.199999999999</v>
      </c>
      <c r="H146" s="30">
        <f>H147+H150+H148</f>
        <v>11670.9</v>
      </c>
    </row>
    <row r="147" spans="1:8" s="41" customFormat="1" ht="10.5">
      <c r="A147" s="32" t="s">
        <v>59</v>
      </c>
      <c r="B147" s="26">
        <v>8</v>
      </c>
      <c r="C147" s="27">
        <v>801</v>
      </c>
      <c r="D147" s="29" t="s">
        <v>127</v>
      </c>
      <c r="E147" s="29" t="s">
        <v>69</v>
      </c>
      <c r="F147" s="40">
        <v>8588.9</v>
      </c>
      <c r="G147" s="30">
        <f aca="true" t="shared" si="10" ref="G147:H150">ROUND(F147*1.05,1)</f>
        <v>9018.3</v>
      </c>
      <c r="H147" s="30">
        <f t="shared" si="10"/>
        <v>9469.2</v>
      </c>
    </row>
    <row r="148" spans="1:8" s="41" customFormat="1" ht="10.5">
      <c r="A148" s="32" t="s">
        <v>76</v>
      </c>
      <c r="B148" s="26">
        <v>8</v>
      </c>
      <c r="C148" s="27">
        <v>801</v>
      </c>
      <c r="D148" s="29" t="s">
        <v>127</v>
      </c>
      <c r="E148" s="29" t="s">
        <v>75</v>
      </c>
      <c r="F148" s="40">
        <v>264.8</v>
      </c>
      <c r="G148" s="30">
        <f t="shared" si="10"/>
        <v>278</v>
      </c>
      <c r="H148" s="30">
        <f t="shared" si="10"/>
        <v>291.9</v>
      </c>
    </row>
    <row r="149" spans="1:8" s="41" customFormat="1" ht="31.5">
      <c r="A149" s="35" t="s">
        <v>105</v>
      </c>
      <c r="B149" s="26">
        <v>8</v>
      </c>
      <c r="C149" s="27">
        <v>801</v>
      </c>
      <c r="D149" s="29" t="s">
        <v>127</v>
      </c>
      <c r="E149" s="29" t="s">
        <v>104</v>
      </c>
      <c r="F149" s="40">
        <v>2593.79</v>
      </c>
      <c r="G149" s="30"/>
      <c r="H149" s="30"/>
    </row>
    <row r="150" spans="1:8" s="41" customFormat="1" ht="12.75" customHeight="1">
      <c r="A150" s="32" t="s">
        <v>62</v>
      </c>
      <c r="B150" s="26">
        <v>8</v>
      </c>
      <c r="C150" s="27">
        <v>801</v>
      </c>
      <c r="D150" s="29" t="s">
        <v>127</v>
      </c>
      <c r="E150" s="29" t="s">
        <v>61</v>
      </c>
      <c r="F150" s="40">
        <v>1732.269</v>
      </c>
      <c r="G150" s="30">
        <f t="shared" si="10"/>
        <v>1818.9</v>
      </c>
      <c r="H150" s="30">
        <f t="shared" si="10"/>
        <v>1909.8</v>
      </c>
    </row>
    <row r="151" spans="1:8" s="41" customFormat="1" ht="10.5">
      <c r="A151" s="31" t="s">
        <v>31</v>
      </c>
      <c r="B151" s="26">
        <v>8</v>
      </c>
      <c r="C151" s="27">
        <v>801</v>
      </c>
      <c r="D151" s="29" t="s">
        <v>128</v>
      </c>
      <c r="E151" s="29"/>
      <c r="F151" s="40">
        <f>F152+F155+F153+F154+F160</f>
        <v>15892.374000000002</v>
      </c>
      <c r="G151" s="30">
        <f>G152+G155+G153</f>
        <v>13010.8</v>
      </c>
      <c r="H151" s="30">
        <f>H152+H155+H153</f>
        <v>13661.400000000001</v>
      </c>
    </row>
    <row r="152" spans="1:8" s="41" customFormat="1" ht="10.5">
      <c r="A152" s="32" t="s">
        <v>59</v>
      </c>
      <c r="B152" s="26">
        <v>8</v>
      </c>
      <c r="C152" s="27">
        <v>801</v>
      </c>
      <c r="D152" s="29" t="s">
        <v>128</v>
      </c>
      <c r="E152" s="29" t="s">
        <v>69</v>
      </c>
      <c r="F152" s="40">
        <v>11590</v>
      </c>
      <c r="G152" s="30">
        <f aca="true" t="shared" si="11" ref="G152:H155">ROUND(F152*1.05,1)</f>
        <v>12169.5</v>
      </c>
      <c r="H152" s="30">
        <f t="shared" si="11"/>
        <v>12778</v>
      </c>
    </row>
    <row r="153" spans="1:8" s="41" customFormat="1" ht="10.5">
      <c r="A153" s="32" t="s">
        <v>76</v>
      </c>
      <c r="B153" s="26">
        <v>8</v>
      </c>
      <c r="C153" s="27">
        <v>801</v>
      </c>
      <c r="D153" s="29" t="s">
        <v>128</v>
      </c>
      <c r="E153" s="29" t="s">
        <v>75</v>
      </c>
      <c r="F153" s="40">
        <v>548</v>
      </c>
      <c r="G153" s="30">
        <f t="shared" si="11"/>
        <v>575.4</v>
      </c>
      <c r="H153" s="30">
        <f t="shared" si="11"/>
        <v>604.2</v>
      </c>
    </row>
    <row r="154" spans="1:8" s="41" customFormat="1" ht="31.5">
      <c r="A154" s="35" t="s">
        <v>105</v>
      </c>
      <c r="B154" s="26">
        <v>8</v>
      </c>
      <c r="C154" s="27">
        <v>801</v>
      </c>
      <c r="D154" s="29" t="s">
        <v>128</v>
      </c>
      <c r="E154" s="29" t="s">
        <v>104</v>
      </c>
      <c r="F154" s="40">
        <v>3500.2</v>
      </c>
      <c r="G154" s="30"/>
      <c r="H154" s="30"/>
    </row>
    <row r="155" spans="1:8" s="41" customFormat="1" ht="12.75" customHeight="1">
      <c r="A155" s="32" t="s">
        <v>62</v>
      </c>
      <c r="B155" s="26">
        <v>8</v>
      </c>
      <c r="C155" s="27">
        <v>801</v>
      </c>
      <c r="D155" s="29" t="s">
        <v>128</v>
      </c>
      <c r="E155" s="29" t="s">
        <v>61</v>
      </c>
      <c r="F155" s="40">
        <v>253.2</v>
      </c>
      <c r="G155" s="30">
        <f t="shared" si="11"/>
        <v>265.9</v>
      </c>
      <c r="H155" s="30">
        <f t="shared" si="11"/>
        <v>279.2</v>
      </c>
    </row>
    <row r="156" spans="1:8" s="41" customFormat="1" ht="12.75" customHeight="1" hidden="1">
      <c r="A156" s="31" t="s">
        <v>43</v>
      </c>
      <c r="B156" s="26">
        <v>8</v>
      </c>
      <c r="C156" s="27">
        <v>801</v>
      </c>
      <c r="D156" s="28">
        <v>5220018</v>
      </c>
      <c r="E156" s="29"/>
      <c r="F156" s="40"/>
      <c r="G156" s="30">
        <f>F156*1.055</f>
        <v>0</v>
      </c>
      <c r="H156" s="30">
        <f>G156*1.05</f>
        <v>0</v>
      </c>
    </row>
    <row r="157" spans="1:8" s="41" customFormat="1" ht="21.75" customHeight="1" hidden="1">
      <c r="A157" s="32" t="s">
        <v>32</v>
      </c>
      <c r="B157" s="26">
        <v>8</v>
      </c>
      <c r="C157" s="27">
        <v>801</v>
      </c>
      <c r="D157" s="28">
        <v>5220018</v>
      </c>
      <c r="E157" s="29"/>
      <c r="F157" s="40"/>
      <c r="G157" s="30">
        <f>F157*1.055</f>
        <v>0</v>
      </c>
      <c r="H157" s="30">
        <f>G157*1.05</f>
        <v>0</v>
      </c>
    </row>
    <row r="158" spans="1:8" s="41" customFormat="1" ht="12.75" customHeight="1" hidden="1">
      <c r="A158" s="32" t="s">
        <v>12</v>
      </c>
      <c r="B158" s="26">
        <v>8</v>
      </c>
      <c r="C158" s="27">
        <v>801</v>
      </c>
      <c r="D158" s="28">
        <v>5220018</v>
      </c>
      <c r="E158" s="29"/>
      <c r="F158" s="40"/>
      <c r="G158" s="30">
        <f>F158*1.055</f>
        <v>0</v>
      </c>
      <c r="H158" s="30">
        <f>G158*1.05</f>
        <v>0</v>
      </c>
    </row>
    <row r="159" spans="1:8" s="41" customFormat="1" ht="12.75" customHeight="1" hidden="1">
      <c r="A159" s="32" t="s">
        <v>16</v>
      </c>
      <c r="B159" s="26">
        <v>8</v>
      </c>
      <c r="C159" s="27">
        <v>801</v>
      </c>
      <c r="D159" s="28">
        <v>5220018</v>
      </c>
      <c r="E159" s="29"/>
      <c r="F159" s="40"/>
      <c r="G159" s="30">
        <f>F159*1.055</f>
        <v>0</v>
      </c>
      <c r="H159" s="30">
        <f>G159*1.05</f>
        <v>0</v>
      </c>
    </row>
    <row r="160" spans="1:8" s="41" customFormat="1" ht="12.75" customHeight="1">
      <c r="A160" s="35" t="s">
        <v>137</v>
      </c>
      <c r="B160" s="26">
        <v>8</v>
      </c>
      <c r="C160" s="27">
        <v>801</v>
      </c>
      <c r="D160" s="29" t="s">
        <v>128</v>
      </c>
      <c r="E160" s="29" t="s">
        <v>136</v>
      </c>
      <c r="F160" s="40">
        <v>0.974</v>
      </c>
      <c r="G160" s="30"/>
      <c r="H160" s="30"/>
    </row>
    <row r="161" spans="1:8" s="41" customFormat="1" ht="12.75" customHeight="1">
      <c r="A161" s="25" t="s">
        <v>44</v>
      </c>
      <c r="B161" s="26">
        <v>8</v>
      </c>
      <c r="C161" s="27">
        <v>804</v>
      </c>
      <c r="D161" s="28">
        <v>0</v>
      </c>
      <c r="E161" s="29"/>
      <c r="F161" s="40">
        <f>F162+F167</f>
        <v>4774.362</v>
      </c>
      <c r="G161" s="30">
        <f>G162+G167</f>
        <v>2831</v>
      </c>
      <c r="H161" s="30">
        <f>H162+H167</f>
        <v>2972.7</v>
      </c>
    </row>
    <row r="162" spans="1:8" s="41" customFormat="1" ht="12.75" customHeight="1">
      <c r="A162" s="31" t="s">
        <v>11</v>
      </c>
      <c r="B162" s="26">
        <v>8</v>
      </c>
      <c r="C162" s="27">
        <v>804</v>
      </c>
      <c r="D162" s="29" t="s">
        <v>111</v>
      </c>
      <c r="E162" s="29"/>
      <c r="F162" s="40">
        <f>F163+F165+F164+F166</f>
        <v>2739.7619999999997</v>
      </c>
      <c r="G162" s="30">
        <f>G163+G165</f>
        <v>863.6</v>
      </c>
      <c r="H162" s="30">
        <f>H163+H165</f>
        <v>906.8</v>
      </c>
    </row>
    <row r="163" spans="1:8" s="41" customFormat="1" ht="10.5">
      <c r="A163" s="32" t="s">
        <v>59</v>
      </c>
      <c r="B163" s="26">
        <v>8</v>
      </c>
      <c r="C163" s="27">
        <v>804</v>
      </c>
      <c r="D163" s="29" t="s">
        <v>111</v>
      </c>
      <c r="E163" s="29" t="s">
        <v>60</v>
      </c>
      <c r="F163" s="40">
        <v>654.8</v>
      </c>
      <c r="G163" s="30">
        <f>ROUND(F163*1.05,1)</f>
        <v>687.5</v>
      </c>
      <c r="H163" s="30">
        <f>ROUND(G163*1.05,1)</f>
        <v>721.9</v>
      </c>
    </row>
    <row r="164" spans="1:8" s="41" customFormat="1" ht="31.5">
      <c r="A164" s="35" t="s">
        <v>103</v>
      </c>
      <c r="B164" s="26">
        <v>8</v>
      </c>
      <c r="C164" s="27">
        <v>804</v>
      </c>
      <c r="D164" s="29" t="s">
        <v>111</v>
      </c>
      <c r="E164" s="29" t="s">
        <v>102</v>
      </c>
      <c r="F164" s="40">
        <v>197.76</v>
      </c>
      <c r="G164" s="30"/>
      <c r="H164" s="30"/>
    </row>
    <row r="165" spans="1:8" s="41" customFormat="1" ht="21">
      <c r="A165" s="32" t="s">
        <v>62</v>
      </c>
      <c r="B165" s="26">
        <v>8</v>
      </c>
      <c r="C165" s="27">
        <v>804</v>
      </c>
      <c r="D165" s="29" t="s">
        <v>111</v>
      </c>
      <c r="E165" s="29" t="s">
        <v>61</v>
      </c>
      <c r="F165" s="40">
        <v>167.69</v>
      </c>
      <c r="G165" s="30">
        <f>ROUND(F165*1.05,1)</f>
        <v>176.1</v>
      </c>
      <c r="H165" s="30">
        <f>ROUND(G165*1.05,1)</f>
        <v>184.9</v>
      </c>
    </row>
    <row r="166" spans="1:8" s="41" customFormat="1" ht="10.5">
      <c r="A166" s="35" t="s">
        <v>137</v>
      </c>
      <c r="B166" s="26">
        <v>8</v>
      </c>
      <c r="C166" s="27">
        <v>804</v>
      </c>
      <c r="D166" s="29" t="s">
        <v>111</v>
      </c>
      <c r="E166" s="29" t="s">
        <v>136</v>
      </c>
      <c r="F166" s="40">
        <v>1719.512</v>
      </c>
      <c r="G166" s="30"/>
      <c r="H166" s="30"/>
    </row>
    <row r="167" spans="1:8" s="41" customFormat="1" ht="10.5">
      <c r="A167" s="31" t="s">
        <v>31</v>
      </c>
      <c r="B167" s="26">
        <v>8</v>
      </c>
      <c r="C167" s="27">
        <v>804</v>
      </c>
      <c r="D167" s="29" t="s">
        <v>125</v>
      </c>
      <c r="E167" s="29"/>
      <c r="F167" s="40">
        <f>F168+F170+F171+F172+F169</f>
        <v>2034.6000000000001</v>
      </c>
      <c r="G167" s="30">
        <f>G168+G170+G171+G172</f>
        <v>1967.3999999999999</v>
      </c>
      <c r="H167" s="30">
        <f>H168+H170+H171+H172</f>
        <v>2065.9</v>
      </c>
    </row>
    <row r="168" spans="1:8" s="41" customFormat="1" ht="10.5">
      <c r="A168" s="32" t="s">
        <v>59</v>
      </c>
      <c r="B168" s="26">
        <v>8</v>
      </c>
      <c r="C168" s="27">
        <v>804</v>
      </c>
      <c r="D168" s="29" t="s">
        <v>125</v>
      </c>
      <c r="E168" s="29" t="s">
        <v>69</v>
      </c>
      <c r="F168" s="40">
        <v>532.8</v>
      </c>
      <c r="G168" s="30">
        <f aca="true" t="shared" si="12" ref="G168:H172">ROUND(F168*1.05,1)</f>
        <v>559.4</v>
      </c>
      <c r="H168" s="30">
        <f t="shared" si="12"/>
        <v>587.4</v>
      </c>
    </row>
    <row r="169" spans="1:8" s="41" customFormat="1" ht="31.5">
      <c r="A169" s="35" t="s">
        <v>105</v>
      </c>
      <c r="B169" s="26">
        <v>8</v>
      </c>
      <c r="C169" s="27">
        <v>804</v>
      </c>
      <c r="D169" s="29" t="s">
        <v>125</v>
      </c>
      <c r="E169" s="29" t="s">
        <v>104</v>
      </c>
      <c r="F169" s="40">
        <v>160.9</v>
      </c>
      <c r="G169" s="30"/>
      <c r="H169" s="30"/>
    </row>
    <row r="170" spans="1:8" s="41" customFormat="1" ht="21">
      <c r="A170" s="32" t="s">
        <v>62</v>
      </c>
      <c r="B170" s="26">
        <v>8</v>
      </c>
      <c r="C170" s="27">
        <v>804</v>
      </c>
      <c r="D170" s="29" t="s">
        <v>125</v>
      </c>
      <c r="E170" s="29" t="s">
        <v>61</v>
      </c>
      <c r="F170" s="40">
        <v>53.2</v>
      </c>
      <c r="G170" s="30">
        <f t="shared" si="12"/>
        <v>55.9</v>
      </c>
      <c r="H170" s="30">
        <f t="shared" si="12"/>
        <v>58.7</v>
      </c>
    </row>
    <row r="171" spans="1:12" s="41" customFormat="1" ht="31.5">
      <c r="A171" s="32" t="s">
        <v>72</v>
      </c>
      <c r="B171" s="26">
        <v>8</v>
      </c>
      <c r="C171" s="27">
        <v>804</v>
      </c>
      <c r="D171" s="29" t="s">
        <v>125</v>
      </c>
      <c r="E171" s="29" t="s">
        <v>70</v>
      </c>
      <c r="F171" s="40">
        <v>1267.7</v>
      </c>
      <c r="G171" s="30">
        <f t="shared" si="12"/>
        <v>1331.1</v>
      </c>
      <c r="H171" s="30">
        <f t="shared" si="12"/>
        <v>1397.7</v>
      </c>
      <c r="I171" s="36"/>
      <c r="J171" s="37"/>
      <c r="K171" s="37"/>
      <c r="L171" s="42"/>
    </row>
    <row r="172" spans="1:12" s="41" customFormat="1" ht="10.5">
      <c r="A172" s="32" t="s">
        <v>73</v>
      </c>
      <c r="B172" s="26">
        <v>8</v>
      </c>
      <c r="C172" s="27">
        <v>804</v>
      </c>
      <c r="D172" s="29" t="s">
        <v>125</v>
      </c>
      <c r="E172" s="29" t="s">
        <v>71</v>
      </c>
      <c r="F172" s="40">
        <v>20</v>
      </c>
      <c r="G172" s="30">
        <f t="shared" si="12"/>
        <v>21</v>
      </c>
      <c r="H172" s="30">
        <f t="shared" si="12"/>
        <v>22.1</v>
      </c>
      <c r="I172" s="36"/>
      <c r="J172" s="37"/>
      <c r="K172" s="37"/>
      <c r="L172" s="42"/>
    </row>
    <row r="173" spans="1:12" s="41" customFormat="1" ht="12.75" customHeight="1">
      <c r="A173" s="32"/>
      <c r="B173" s="26"/>
      <c r="C173" s="27"/>
      <c r="D173" s="28"/>
      <c r="E173" s="29"/>
      <c r="F173" s="40"/>
      <c r="G173" s="43"/>
      <c r="H173" s="43"/>
      <c r="I173" s="42"/>
      <c r="J173" s="42"/>
      <c r="K173" s="42"/>
      <c r="L173" s="42"/>
    </row>
    <row r="174" spans="1:8" s="41" customFormat="1" ht="12.75" customHeight="1" hidden="1">
      <c r="A174" s="25" t="s">
        <v>45</v>
      </c>
      <c r="B174" s="26">
        <v>9</v>
      </c>
      <c r="C174" s="27">
        <v>0</v>
      </c>
      <c r="D174" s="28">
        <v>0</v>
      </c>
      <c r="E174" s="29"/>
      <c r="F174" s="40">
        <f>F175+F181</f>
        <v>0</v>
      </c>
      <c r="G174" s="30">
        <f>G175+G181</f>
        <v>0</v>
      </c>
      <c r="H174" s="30">
        <f>H175+H181</f>
        <v>0</v>
      </c>
    </row>
    <row r="175" spans="1:8" s="41" customFormat="1" ht="12.75" customHeight="1" hidden="1">
      <c r="A175" s="25" t="s">
        <v>46</v>
      </c>
      <c r="B175" s="26">
        <v>9</v>
      </c>
      <c r="C175" s="27">
        <v>901</v>
      </c>
      <c r="D175" s="28">
        <v>0</v>
      </c>
      <c r="E175" s="29"/>
      <c r="F175" s="40">
        <f>F176+F179</f>
        <v>0</v>
      </c>
      <c r="G175" s="30">
        <f>G176+G179</f>
        <v>0</v>
      </c>
      <c r="H175" s="30">
        <f>H176+H179</f>
        <v>0</v>
      </c>
    </row>
    <row r="176" spans="1:8" s="41" customFormat="1" ht="12.75" customHeight="1" hidden="1">
      <c r="A176" s="31" t="s">
        <v>31</v>
      </c>
      <c r="B176" s="26">
        <v>9</v>
      </c>
      <c r="C176" s="27">
        <v>901</v>
      </c>
      <c r="D176" s="28">
        <v>4709900</v>
      </c>
      <c r="E176" s="29"/>
      <c r="F176" s="40">
        <f>F177+F178</f>
        <v>0</v>
      </c>
      <c r="G176" s="30">
        <f>G177+G178</f>
        <v>0</v>
      </c>
      <c r="H176" s="30">
        <f>H177+H178</f>
        <v>0</v>
      </c>
    </row>
    <row r="177" spans="1:8" s="41" customFormat="1" ht="33.75" customHeight="1" hidden="1">
      <c r="A177" s="32" t="s">
        <v>72</v>
      </c>
      <c r="B177" s="26">
        <v>9</v>
      </c>
      <c r="C177" s="27">
        <v>901</v>
      </c>
      <c r="D177" s="28">
        <v>4709900</v>
      </c>
      <c r="E177" s="29" t="s">
        <v>70</v>
      </c>
      <c r="F177" s="40"/>
      <c r="G177" s="30">
        <f>F177*1.05</f>
        <v>0</v>
      </c>
      <c r="H177" s="30">
        <f>G177*1.05</f>
        <v>0</v>
      </c>
    </row>
    <row r="178" spans="1:8" s="41" customFormat="1" ht="12.75" customHeight="1" hidden="1">
      <c r="A178" s="32" t="s">
        <v>73</v>
      </c>
      <c r="B178" s="26">
        <v>9</v>
      </c>
      <c r="C178" s="27">
        <v>901</v>
      </c>
      <c r="D178" s="28">
        <v>4709900</v>
      </c>
      <c r="E178" s="29" t="s">
        <v>71</v>
      </c>
      <c r="F178" s="40"/>
      <c r="G178" s="30">
        <f>F178*1.05</f>
        <v>0</v>
      </c>
      <c r="H178" s="30">
        <f>G178*1.05</f>
        <v>0</v>
      </c>
    </row>
    <row r="179" spans="1:8" s="41" customFormat="1" ht="12.75" customHeight="1" hidden="1">
      <c r="A179" s="31" t="s">
        <v>47</v>
      </c>
      <c r="B179" s="26">
        <v>9</v>
      </c>
      <c r="C179" s="27">
        <v>901</v>
      </c>
      <c r="D179" s="28">
        <v>5201801</v>
      </c>
      <c r="E179" s="29"/>
      <c r="F179" s="40">
        <f>F180</f>
        <v>0</v>
      </c>
      <c r="G179" s="30"/>
      <c r="H179" s="30"/>
    </row>
    <row r="180" spans="1:8" s="41" customFormat="1" ht="33.75" customHeight="1" hidden="1">
      <c r="A180" s="32" t="s">
        <v>72</v>
      </c>
      <c r="B180" s="26">
        <v>9</v>
      </c>
      <c r="C180" s="27">
        <v>901</v>
      </c>
      <c r="D180" s="28">
        <v>5201801</v>
      </c>
      <c r="E180" s="29" t="s">
        <v>70</v>
      </c>
      <c r="F180" s="40"/>
      <c r="G180" s="30"/>
      <c r="H180" s="30"/>
    </row>
    <row r="181" spans="1:8" s="41" customFormat="1" ht="12.75" customHeight="1" hidden="1">
      <c r="A181" s="25" t="s">
        <v>48</v>
      </c>
      <c r="B181" s="26">
        <v>9</v>
      </c>
      <c r="C181" s="27">
        <v>902</v>
      </c>
      <c r="D181" s="28">
        <v>0</v>
      </c>
      <c r="E181" s="29"/>
      <c r="F181" s="40">
        <f>F182</f>
        <v>0</v>
      </c>
      <c r="G181" s="30"/>
      <c r="H181" s="30"/>
    </row>
    <row r="182" spans="1:8" s="41" customFormat="1" ht="12.75" customHeight="1" hidden="1">
      <c r="A182" s="31" t="s">
        <v>47</v>
      </c>
      <c r="B182" s="26">
        <v>9</v>
      </c>
      <c r="C182" s="27">
        <v>902</v>
      </c>
      <c r="D182" s="28">
        <v>5201801</v>
      </c>
      <c r="E182" s="29"/>
      <c r="F182" s="40">
        <f>F183</f>
        <v>0</v>
      </c>
      <c r="G182" s="30"/>
      <c r="H182" s="30"/>
    </row>
    <row r="183" spans="1:8" s="41" customFormat="1" ht="33.75" customHeight="1" hidden="1">
      <c r="A183" s="32" t="s">
        <v>72</v>
      </c>
      <c r="B183" s="26">
        <v>9</v>
      </c>
      <c r="C183" s="27">
        <v>902</v>
      </c>
      <c r="D183" s="28">
        <v>5201801</v>
      </c>
      <c r="E183" s="29" t="s">
        <v>70</v>
      </c>
      <c r="F183" s="40"/>
      <c r="G183" s="30"/>
      <c r="H183" s="30"/>
    </row>
    <row r="184" spans="1:8" s="41" customFormat="1" ht="12.75" customHeight="1" hidden="1">
      <c r="A184" s="32"/>
      <c r="B184" s="26"/>
      <c r="C184" s="27"/>
      <c r="D184" s="28"/>
      <c r="E184" s="29"/>
      <c r="F184" s="40"/>
      <c r="G184" s="43"/>
      <c r="H184" s="43"/>
    </row>
    <row r="185" spans="1:8" s="41" customFormat="1" ht="12.75" customHeight="1">
      <c r="A185" s="25" t="s">
        <v>49</v>
      </c>
      <c r="B185" s="26">
        <v>10</v>
      </c>
      <c r="C185" s="27">
        <v>0</v>
      </c>
      <c r="D185" s="28">
        <v>0</v>
      </c>
      <c r="E185" s="29"/>
      <c r="F185" s="40">
        <f>F197+F186</f>
        <v>5114.26</v>
      </c>
      <c r="G185" s="30" t="e">
        <f>#REF!+#REF!+G197+G186</f>
        <v>#REF!</v>
      </c>
      <c r="H185" s="30" t="e">
        <f>#REF!+#REF!+H197+H186</f>
        <v>#REF!</v>
      </c>
    </row>
    <row r="186" spans="1:8" s="41" customFormat="1" ht="12.75" customHeight="1">
      <c r="A186" s="25" t="s">
        <v>51</v>
      </c>
      <c r="B186" s="26">
        <v>10</v>
      </c>
      <c r="C186" s="27">
        <v>1004</v>
      </c>
      <c r="D186" s="28">
        <v>0</v>
      </c>
      <c r="E186" s="29"/>
      <c r="F186" s="40">
        <f>F187+F193+F196</f>
        <v>4864.34</v>
      </c>
      <c r="G186" s="30">
        <f>G187</f>
        <v>461.9</v>
      </c>
      <c r="H186" s="30">
        <f>H187</f>
        <v>485</v>
      </c>
    </row>
    <row r="187" spans="1:8" s="41" customFormat="1" ht="12.75" customHeight="1">
      <c r="A187" s="31" t="s">
        <v>11</v>
      </c>
      <c r="B187" s="26">
        <v>10</v>
      </c>
      <c r="C187" s="27">
        <v>1004</v>
      </c>
      <c r="D187" s="29" t="s">
        <v>111</v>
      </c>
      <c r="E187" s="29"/>
      <c r="F187" s="40">
        <f>F188+F190+F189</f>
        <v>545.28</v>
      </c>
      <c r="G187" s="30">
        <f>G188+G190</f>
        <v>461.9</v>
      </c>
      <c r="H187" s="30">
        <f>H188+H190</f>
        <v>485</v>
      </c>
    </row>
    <row r="188" spans="1:8" s="41" customFormat="1" ht="12.75" customHeight="1">
      <c r="A188" s="32" t="s">
        <v>59</v>
      </c>
      <c r="B188" s="26">
        <v>10</v>
      </c>
      <c r="C188" s="27">
        <v>1004</v>
      </c>
      <c r="D188" s="29" t="s">
        <v>111</v>
      </c>
      <c r="E188" s="29" t="s">
        <v>60</v>
      </c>
      <c r="F188" s="40">
        <v>349</v>
      </c>
      <c r="G188" s="30">
        <f>ROUND(F188*1.05,1)</f>
        <v>366.5</v>
      </c>
      <c r="H188" s="30">
        <f>ROUND(G188*1.05,1)</f>
        <v>384.8</v>
      </c>
    </row>
    <row r="189" spans="1:8" s="41" customFormat="1" ht="31.5">
      <c r="A189" s="35" t="s">
        <v>103</v>
      </c>
      <c r="B189" s="26">
        <v>10</v>
      </c>
      <c r="C189" s="27">
        <v>1004</v>
      </c>
      <c r="D189" s="29" t="s">
        <v>111</v>
      </c>
      <c r="E189" s="29" t="s">
        <v>102</v>
      </c>
      <c r="F189" s="40">
        <v>105.4</v>
      </c>
      <c r="G189" s="30"/>
      <c r="H189" s="30"/>
    </row>
    <row r="190" spans="1:8" s="41" customFormat="1" ht="12.75" customHeight="1">
      <c r="A190" s="32" t="s">
        <v>62</v>
      </c>
      <c r="B190" s="26">
        <v>10</v>
      </c>
      <c r="C190" s="27">
        <v>1004</v>
      </c>
      <c r="D190" s="29" t="s">
        <v>111</v>
      </c>
      <c r="E190" s="29" t="s">
        <v>61</v>
      </c>
      <c r="F190" s="40">
        <v>90.88</v>
      </c>
      <c r="G190" s="30">
        <f>ROUND(F190*1.05,1)</f>
        <v>95.4</v>
      </c>
      <c r="H190" s="30">
        <f>ROUND(G190*1.05,1)</f>
        <v>100.2</v>
      </c>
    </row>
    <row r="191" spans="1:8" s="9" customFormat="1" ht="32.25" customHeight="1" hidden="1">
      <c r="A191" s="31" t="s">
        <v>52</v>
      </c>
      <c r="B191" s="26">
        <v>10</v>
      </c>
      <c r="C191" s="27">
        <v>1004</v>
      </c>
      <c r="D191" s="28">
        <v>5050502</v>
      </c>
      <c r="E191" s="29"/>
      <c r="F191" s="40">
        <f>F192</f>
        <v>0</v>
      </c>
      <c r="G191" s="30">
        <f aca="true" t="shared" si="13" ref="G191:G196">F191*1.055</f>
        <v>0</v>
      </c>
      <c r="H191" s="30">
        <f aca="true" t="shared" si="14" ref="H191:H196">G191*1.05</f>
        <v>0</v>
      </c>
    </row>
    <row r="192" spans="1:8" s="9" customFormat="1" ht="21" hidden="1">
      <c r="A192" s="35" t="s">
        <v>140</v>
      </c>
      <c r="B192" s="26">
        <v>10</v>
      </c>
      <c r="C192" s="27">
        <v>1004</v>
      </c>
      <c r="D192" s="28">
        <v>5050502</v>
      </c>
      <c r="E192" s="29" t="s">
        <v>141</v>
      </c>
      <c r="F192" s="40"/>
      <c r="G192" s="30">
        <f t="shared" si="13"/>
        <v>0</v>
      </c>
      <c r="H192" s="30">
        <f t="shared" si="14"/>
        <v>0</v>
      </c>
    </row>
    <row r="193" spans="1:8" s="9" customFormat="1" ht="21">
      <c r="A193" s="32" t="s">
        <v>142</v>
      </c>
      <c r="B193" s="26">
        <v>10</v>
      </c>
      <c r="C193" s="27">
        <v>1004</v>
      </c>
      <c r="D193" s="28">
        <v>5201002</v>
      </c>
      <c r="E193" s="29"/>
      <c r="F193" s="40">
        <f>F194</f>
        <v>2024.45</v>
      </c>
      <c r="G193" s="30"/>
      <c r="H193" s="30"/>
    </row>
    <row r="194" spans="1:8" s="9" customFormat="1" ht="12.75" customHeight="1">
      <c r="A194" s="32" t="s">
        <v>73</v>
      </c>
      <c r="B194" s="26">
        <v>10</v>
      </c>
      <c r="C194" s="27">
        <v>1004</v>
      </c>
      <c r="D194" s="28">
        <v>5201002</v>
      </c>
      <c r="E194" s="29" t="s">
        <v>71</v>
      </c>
      <c r="F194" s="40">
        <v>2024.45</v>
      </c>
      <c r="G194" s="30"/>
      <c r="H194" s="30"/>
    </row>
    <row r="195" spans="1:8" s="9" customFormat="1" ht="12.75" customHeight="1">
      <c r="A195" s="32" t="s">
        <v>50</v>
      </c>
      <c r="B195" s="26">
        <v>10</v>
      </c>
      <c r="C195" s="27">
        <v>1004</v>
      </c>
      <c r="D195" s="28">
        <v>5201323</v>
      </c>
      <c r="E195" s="29"/>
      <c r="F195" s="40">
        <f>F196</f>
        <v>2294.61</v>
      </c>
      <c r="G195" s="30">
        <f t="shared" si="13"/>
        <v>2420.81355</v>
      </c>
      <c r="H195" s="30">
        <f t="shared" si="14"/>
        <v>2541.8542275</v>
      </c>
    </row>
    <row r="196" spans="1:8" s="9" customFormat="1" ht="12.75" customHeight="1">
      <c r="A196" s="32" t="s">
        <v>10</v>
      </c>
      <c r="B196" s="26">
        <v>10</v>
      </c>
      <c r="C196" s="27">
        <v>1004</v>
      </c>
      <c r="D196" s="28">
        <v>5201323</v>
      </c>
      <c r="E196" s="29" t="s">
        <v>143</v>
      </c>
      <c r="F196" s="40">
        <v>2294.61</v>
      </c>
      <c r="G196" s="30">
        <f t="shared" si="13"/>
        <v>2420.81355</v>
      </c>
      <c r="H196" s="30">
        <f t="shared" si="14"/>
        <v>2541.8542275</v>
      </c>
    </row>
    <row r="197" spans="1:8" s="41" customFormat="1" ht="10.5">
      <c r="A197" s="25" t="s">
        <v>53</v>
      </c>
      <c r="B197" s="26">
        <v>10</v>
      </c>
      <c r="C197" s="27">
        <v>1006</v>
      </c>
      <c r="D197" s="28">
        <v>0</v>
      </c>
      <c r="E197" s="29"/>
      <c r="F197" s="40">
        <f>F198</f>
        <v>249.92000000000002</v>
      </c>
      <c r="G197" s="30" t="e">
        <f>G198+#REF!</f>
        <v>#REF!</v>
      </c>
      <c r="H197" s="30" t="e">
        <f>H198+#REF!</f>
        <v>#REF!</v>
      </c>
    </row>
    <row r="198" spans="1:8" s="41" customFormat="1" ht="12.75" customHeight="1">
      <c r="A198" s="31" t="s">
        <v>11</v>
      </c>
      <c r="B198" s="26">
        <v>10</v>
      </c>
      <c r="C198" s="27">
        <v>1006</v>
      </c>
      <c r="D198" s="29" t="s">
        <v>111</v>
      </c>
      <c r="E198" s="29"/>
      <c r="F198" s="40">
        <f>F201+F199+F200</f>
        <v>249.92000000000002</v>
      </c>
      <c r="G198" s="30">
        <f>G201+G199</f>
        <v>207.1</v>
      </c>
      <c r="H198" s="30">
        <f>H201+H199</f>
        <v>217.5</v>
      </c>
    </row>
    <row r="199" spans="1:8" s="41" customFormat="1" ht="10.5">
      <c r="A199" s="32" t="s">
        <v>59</v>
      </c>
      <c r="B199" s="26">
        <v>10</v>
      </c>
      <c r="C199" s="27">
        <v>1006</v>
      </c>
      <c r="D199" s="29" t="s">
        <v>111</v>
      </c>
      <c r="E199" s="29" t="s">
        <v>60</v>
      </c>
      <c r="F199" s="40">
        <v>174.5</v>
      </c>
      <c r="G199" s="30">
        <f>ROUND(F199*1.05,1)</f>
        <v>183.2</v>
      </c>
      <c r="H199" s="30">
        <f>ROUND(G199*1.05,1)</f>
        <v>192.4</v>
      </c>
    </row>
    <row r="200" spans="1:8" s="41" customFormat="1" ht="31.5">
      <c r="A200" s="35" t="s">
        <v>103</v>
      </c>
      <c r="B200" s="26">
        <v>10</v>
      </c>
      <c r="C200" s="27">
        <v>1006</v>
      </c>
      <c r="D200" s="29" t="s">
        <v>111</v>
      </c>
      <c r="E200" s="29" t="s">
        <v>102</v>
      </c>
      <c r="F200" s="40">
        <v>52.7</v>
      </c>
      <c r="G200" s="30"/>
      <c r="H200" s="30"/>
    </row>
    <row r="201" spans="1:8" s="41" customFormat="1" ht="21">
      <c r="A201" s="32" t="s">
        <v>62</v>
      </c>
      <c r="B201" s="26">
        <v>10</v>
      </c>
      <c r="C201" s="27">
        <v>1006</v>
      </c>
      <c r="D201" s="29" t="s">
        <v>111</v>
      </c>
      <c r="E201" s="29" t="s">
        <v>61</v>
      </c>
      <c r="F201" s="40">
        <v>22.72</v>
      </c>
      <c r="G201" s="30">
        <f>ROUND(F201*1.05,1)</f>
        <v>23.9</v>
      </c>
      <c r="H201" s="30">
        <f>ROUND(G201*1.05,1)</f>
        <v>25.1</v>
      </c>
    </row>
    <row r="202" spans="1:8" s="41" customFormat="1" ht="12.75" customHeight="1">
      <c r="A202" s="32"/>
      <c r="B202" s="26"/>
      <c r="C202" s="27"/>
      <c r="D202" s="28"/>
      <c r="E202" s="29"/>
      <c r="F202" s="40"/>
      <c r="G202" s="43"/>
      <c r="H202" s="43"/>
    </row>
    <row r="203" spans="1:8" s="41" customFormat="1" ht="12.75" customHeight="1">
      <c r="A203" s="32" t="s">
        <v>88</v>
      </c>
      <c r="B203" s="26">
        <v>11</v>
      </c>
      <c r="C203" s="27"/>
      <c r="D203" s="28"/>
      <c r="E203" s="29"/>
      <c r="F203" s="40">
        <f aca="true" t="shared" si="15" ref="F203:H204">F204</f>
        <v>1000</v>
      </c>
      <c r="G203" s="30">
        <f t="shared" si="15"/>
        <v>882</v>
      </c>
      <c r="H203" s="30">
        <f t="shared" si="15"/>
        <v>926.1</v>
      </c>
    </row>
    <row r="204" spans="1:8" s="41" customFormat="1" ht="12.75" customHeight="1">
      <c r="A204" s="32" t="s">
        <v>89</v>
      </c>
      <c r="B204" s="26">
        <v>11</v>
      </c>
      <c r="C204" s="27">
        <v>1105</v>
      </c>
      <c r="D204" s="28"/>
      <c r="E204" s="29"/>
      <c r="F204" s="40">
        <f t="shared" si="15"/>
        <v>1000</v>
      </c>
      <c r="G204" s="30">
        <f t="shared" si="15"/>
        <v>882</v>
      </c>
      <c r="H204" s="30">
        <f t="shared" si="15"/>
        <v>926.1</v>
      </c>
    </row>
    <row r="205" spans="1:8" s="41" customFormat="1" ht="12.75" customHeight="1">
      <c r="A205" s="32" t="s">
        <v>90</v>
      </c>
      <c r="B205" s="26">
        <v>11</v>
      </c>
      <c r="C205" s="27">
        <v>1105</v>
      </c>
      <c r="D205" s="29" t="s">
        <v>129</v>
      </c>
      <c r="E205" s="29"/>
      <c r="F205" s="40">
        <f>F207+F206</f>
        <v>1000</v>
      </c>
      <c r="G205" s="30">
        <f>G207</f>
        <v>882</v>
      </c>
      <c r="H205" s="30">
        <f>H207</f>
        <v>926.1</v>
      </c>
    </row>
    <row r="206" spans="1:8" s="41" customFormat="1" ht="12.75" customHeight="1">
      <c r="A206" s="32" t="s">
        <v>62</v>
      </c>
      <c r="B206" s="26">
        <v>11</v>
      </c>
      <c r="C206" s="27">
        <v>1105</v>
      </c>
      <c r="D206" s="29" t="s">
        <v>129</v>
      </c>
      <c r="E206" s="29" t="s">
        <v>61</v>
      </c>
      <c r="F206" s="40">
        <v>160</v>
      </c>
      <c r="G206" s="30"/>
      <c r="H206" s="30"/>
    </row>
    <row r="207" spans="1:8" s="41" customFormat="1" ht="12.75" customHeight="1">
      <c r="A207" s="32" t="s">
        <v>86</v>
      </c>
      <c r="B207" s="26">
        <v>11</v>
      </c>
      <c r="C207" s="27">
        <v>1105</v>
      </c>
      <c r="D207" s="29" t="s">
        <v>129</v>
      </c>
      <c r="E207" s="29" t="s">
        <v>66</v>
      </c>
      <c r="F207" s="40">
        <v>840</v>
      </c>
      <c r="G207" s="30">
        <f>ROUND(F207*1.05,1)</f>
        <v>882</v>
      </c>
      <c r="H207" s="30">
        <f>ROUND(G207*1.05,1)</f>
        <v>926.1</v>
      </c>
    </row>
    <row r="208" spans="1:8" s="41" customFormat="1" ht="12.75" customHeight="1">
      <c r="A208" s="32"/>
      <c r="B208" s="26"/>
      <c r="C208" s="27"/>
      <c r="D208" s="28"/>
      <c r="E208" s="29"/>
      <c r="F208" s="40"/>
      <c r="G208" s="43"/>
      <c r="H208" s="43"/>
    </row>
    <row r="209" spans="1:8" s="41" customFormat="1" ht="12.75" customHeight="1">
      <c r="A209" s="25" t="s">
        <v>44</v>
      </c>
      <c r="B209" s="26">
        <v>12</v>
      </c>
      <c r="C209" s="27">
        <v>0</v>
      </c>
      <c r="D209" s="28">
        <v>0</v>
      </c>
      <c r="E209" s="29"/>
      <c r="F209" s="40">
        <f>F210</f>
        <v>2792</v>
      </c>
      <c r="G209" s="30">
        <f aca="true" t="shared" si="16" ref="G209:H211">G210</f>
        <v>2931.6</v>
      </c>
      <c r="H209" s="30">
        <f t="shared" si="16"/>
        <v>3078.2</v>
      </c>
    </row>
    <row r="210" spans="1:8" s="41" customFormat="1" ht="12.75" customHeight="1">
      <c r="A210" s="25" t="s">
        <v>44</v>
      </c>
      <c r="B210" s="26">
        <v>12</v>
      </c>
      <c r="C210" s="27">
        <v>1202</v>
      </c>
      <c r="D210" s="28">
        <v>0</v>
      </c>
      <c r="E210" s="29"/>
      <c r="F210" s="40">
        <f>F211</f>
        <v>2792</v>
      </c>
      <c r="G210" s="30">
        <f t="shared" si="16"/>
        <v>2931.6</v>
      </c>
      <c r="H210" s="30">
        <f t="shared" si="16"/>
        <v>3078.2</v>
      </c>
    </row>
    <row r="211" spans="1:8" s="41" customFormat="1" ht="31.5">
      <c r="A211" s="31" t="s">
        <v>77</v>
      </c>
      <c r="B211" s="26">
        <v>12</v>
      </c>
      <c r="C211" s="27">
        <v>1202</v>
      </c>
      <c r="D211" s="29" t="s">
        <v>130</v>
      </c>
      <c r="E211" s="29"/>
      <c r="F211" s="40">
        <f>F212</f>
        <v>2792</v>
      </c>
      <c r="G211" s="30">
        <f t="shared" si="16"/>
        <v>2931.6</v>
      </c>
      <c r="H211" s="30">
        <f t="shared" si="16"/>
        <v>3078.2</v>
      </c>
    </row>
    <row r="212" spans="1:8" s="41" customFormat="1" ht="31.5">
      <c r="A212" s="32" t="s">
        <v>72</v>
      </c>
      <c r="B212" s="26">
        <v>12</v>
      </c>
      <c r="C212" s="27">
        <v>1202</v>
      </c>
      <c r="D212" s="29" t="s">
        <v>130</v>
      </c>
      <c r="E212" s="29" t="s">
        <v>70</v>
      </c>
      <c r="F212" s="40">
        <v>2792</v>
      </c>
      <c r="G212" s="30">
        <f>ROUND(F212*1.05,1)</f>
        <v>2931.6</v>
      </c>
      <c r="H212" s="30">
        <f>ROUND(G212*1.05,1)</f>
        <v>3078.2</v>
      </c>
    </row>
    <row r="213" spans="1:8" s="41" customFormat="1" ht="12.75" customHeight="1">
      <c r="A213" s="32"/>
      <c r="B213" s="26"/>
      <c r="C213" s="27"/>
      <c r="D213" s="28"/>
      <c r="E213" s="29"/>
      <c r="F213" s="40"/>
      <c r="G213" s="43"/>
      <c r="H213" s="43"/>
    </row>
    <row r="214" spans="1:8" s="41" customFormat="1" ht="10.5">
      <c r="A214" s="25" t="s">
        <v>78</v>
      </c>
      <c r="B214" s="26">
        <v>14</v>
      </c>
      <c r="C214" s="27">
        <v>0</v>
      </c>
      <c r="D214" s="28">
        <v>0</v>
      </c>
      <c r="E214" s="29"/>
      <c r="F214" s="40">
        <f>F215+F218</f>
        <v>45370.595</v>
      </c>
      <c r="G214" s="30">
        <f aca="true" t="shared" si="17" ref="G214:H216">G215</f>
        <v>45136.8</v>
      </c>
      <c r="H214" s="30">
        <f t="shared" si="17"/>
        <v>47393.6</v>
      </c>
    </row>
    <row r="215" spans="1:8" s="41" customFormat="1" ht="21">
      <c r="A215" s="25" t="s">
        <v>54</v>
      </c>
      <c r="B215" s="26">
        <v>14</v>
      </c>
      <c r="C215" s="27">
        <v>1401</v>
      </c>
      <c r="D215" s="28">
        <v>0</v>
      </c>
      <c r="E215" s="29"/>
      <c r="F215" s="40">
        <f>F216</f>
        <v>42987.4</v>
      </c>
      <c r="G215" s="30">
        <f t="shared" si="17"/>
        <v>45136.8</v>
      </c>
      <c r="H215" s="30">
        <f t="shared" si="17"/>
        <v>47393.6</v>
      </c>
    </row>
    <row r="216" spans="1:8" s="41" customFormat="1" ht="21">
      <c r="A216" s="31" t="s">
        <v>79</v>
      </c>
      <c r="B216" s="26">
        <v>14</v>
      </c>
      <c r="C216" s="27">
        <v>1401</v>
      </c>
      <c r="D216" s="29" t="s">
        <v>131</v>
      </c>
      <c r="E216" s="29"/>
      <c r="F216" s="40">
        <f>F217</f>
        <v>42987.4</v>
      </c>
      <c r="G216" s="30">
        <f t="shared" si="17"/>
        <v>45136.8</v>
      </c>
      <c r="H216" s="30">
        <f t="shared" si="17"/>
        <v>47393.6</v>
      </c>
    </row>
    <row r="217" spans="1:8" s="41" customFormat="1" ht="12.75" customHeight="1">
      <c r="A217" s="32" t="s">
        <v>81</v>
      </c>
      <c r="B217" s="26">
        <v>14</v>
      </c>
      <c r="C217" s="27">
        <v>1401</v>
      </c>
      <c r="D217" s="29" t="s">
        <v>131</v>
      </c>
      <c r="E217" s="29" t="s">
        <v>80</v>
      </c>
      <c r="F217" s="40">
        <v>42987.4</v>
      </c>
      <c r="G217" s="30">
        <f>ROUND(F217*1.05,1)</f>
        <v>45136.8</v>
      </c>
      <c r="H217" s="30">
        <f>ROUND(G217*1.05,1)</f>
        <v>47393.6</v>
      </c>
    </row>
    <row r="218" spans="1:8" s="41" customFormat="1" ht="32.25" customHeight="1">
      <c r="A218" s="25" t="s">
        <v>55</v>
      </c>
      <c r="B218" s="26">
        <v>14</v>
      </c>
      <c r="C218" s="27">
        <v>1402</v>
      </c>
      <c r="D218" s="28">
        <v>0</v>
      </c>
      <c r="E218" s="29"/>
      <c r="F218" s="40">
        <f>F219</f>
        <v>2383.195</v>
      </c>
      <c r="G218" s="43"/>
      <c r="H218" s="43"/>
    </row>
    <row r="219" spans="1:8" s="41" customFormat="1" ht="21.75" customHeight="1">
      <c r="A219" s="31" t="s">
        <v>56</v>
      </c>
      <c r="B219" s="26">
        <v>14</v>
      </c>
      <c r="C219" s="27">
        <v>1402</v>
      </c>
      <c r="D219" s="28">
        <v>5170204</v>
      </c>
      <c r="E219" s="29"/>
      <c r="F219" s="40">
        <f>F220</f>
        <v>2383.195</v>
      </c>
      <c r="G219" s="43"/>
      <c r="H219" s="43"/>
    </row>
    <row r="220" spans="1:8" s="41" customFormat="1" ht="12.75" customHeight="1">
      <c r="A220" s="32" t="s">
        <v>57</v>
      </c>
      <c r="B220" s="26">
        <v>14</v>
      </c>
      <c r="C220" s="27">
        <v>1402</v>
      </c>
      <c r="D220" s="28">
        <v>5170204</v>
      </c>
      <c r="E220" s="29" t="s">
        <v>144</v>
      </c>
      <c r="F220" s="40">
        <v>2383.195</v>
      </c>
      <c r="G220" s="43"/>
      <c r="H220" s="43"/>
    </row>
    <row r="221" spans="1:8" s="41" customFormat="1" ht="12.75" customHeight="1">
      <c r="A221" s="38" t="s">
        <v>82</v>
      </c>
      <c r="B221" s="39"/>
      <c r="C221" s="39"/>
      <c r="D221" s="39"/>
      <c r="E221" s="39"/>
      <c r="F221" s="40">
        <f>F15+F61+F76+F83+F108+F142+F174+F185+F209+F66+F203+F214+F93+F99</f>
        <v>892908.7200000001</v>
      </c>
      <c r="G221" s="30" t="e">
        <f>G15+G61+G76+G83+G108+G142+G174+G185+G209+G66+G203+G214+G93</f>
        <v>#REF!</v>
      </c>
      <c r="H221" s="30" t="e">
        <f>H15+H61+H76+H83+H108+H142+H174+H185+H209+H66+H203+H214+H93+0.1</f>
        <v>#REF!</v>
      </c>
    </row>
    <row r="222" spans="1:7" ht="12.75" customHeight="1">
      <c r="A222" s="3"/>
      <c r="B222" s="3"/>
      <c r="C222" s="3"/>
      <c r="D222" s="3"/>
      <c r="E222" s="3"/>
      <c r="F222" s="4"/>
      <c r="G222" s="8"/>
    </row>
    <row r="223" spans="1:6" ht="12.75" customHeight="1">
      <c r="A223" s="1"/>
      <c r="B223" s="1"/>
      <c r="C223" s="1"/>
      <c r="D223" s="1"/>
      <c r="E223" s="1"/>
      <c r="F223" s="1"/>
    </row>
    <row r="224" spans="1:6" ht="36.75" customHeight="1">
      <c r="A224" s="5"/>
      <c r="B224" s="6"/>
      <c r="C224" s="6"/>
      <c r="D224" s="7"/>
      <c r="E224" s="6"/>
      <c r="F224" s="1"/>
    </row>
    <row r="225" spans="1:6" ht="12.75" customHeight="1">
      <c r="A225" s="5"/>
      <c r="B225" s="6"/>
      <c r="C225" s="6"/>
      <c r="D225" s="7"/>
      <c r="E225" s="6"/>
      <c r="F225" s="1"/>
    </row>
    <row r="226" spans="1:6" ht="26.25" customHeight="1">
      <c r="A226" s="5"/>
      <c r="B226" s="6"/>
      <c r="C226" s="6"/>
      <c r="D226" s="7"/>
      <c r="E226" s="6"/>
      <c r="F226" s="1"/>
    </row>
  </sheetData>
  <sheetProtection/>
  <mergeCells count="12">
    <mergeCell ref="N6:Q6"/>
    <mergeCell ref="A1:H1"/>
    <mergeCell ref="A2:H2"/>
    <mergeCell ref="A3:H3"/>
    <mergeCell ref="A4:H4"/>
    <mergeCell ref="A5:H5"/>
    <mergeCell ref="A10:A12"/>
    <mergeCell ref="A8:H8"/>
    <mergeCell ref="F10:F12"/>
    <mergeCell ref="G10:G12"/>
    <mergeCell ref="H10:H12"/>
    <mergeCell ref="B10:E11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2016-01-27T06:30:39Z</cp:lastPrinted>
  <dcterms:created xsi:type="dcterms:W3CDTF">2011-11-18T11:33:51Z</dcterms:created>
  <dcterms:modified xsi:type="dcterms:W3CDTF">2016-05-20T07:14:42Z</dcterms:modified>
  <cp:category/>
  <cp:version/>
  <cp:contentType/>
  <cp:contentStatus/>
</cp:coreProperties>
</file>