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371" windowWidth="945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'Бюджет_1'!$A$1:$K$275</definedName>
  </definedNames>
  <calcPr fullCalcOnLoad="1"/>
</workbook>
</file>

<file path=xl/sharedStrings.xml><?xml version="1.0" encoding="utf-8"?>
<sst xmlns="http://schemas.openxmlformats.org/spreadsheetml/2006/main" count="379" uniqueCount="157">
  <si>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</si>
  <si>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</si>
  <si>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</si>
  <si>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</si>
  <si>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</si>
  <si>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</si>
  <si>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</si>
  <si>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</si>
  <si>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</si>
  <si>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</si>
  <si>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</si>
  <si>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</si>
  <si>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</si>
  <si>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</si>
  <si>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</si>
  <si>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</si>
  <si>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</si>
  <si>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</si>
  <si>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</si>
  <si>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</si>
  <si>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</si>
  <si>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</si>
  <si>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</si>
  <si>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</si>
  <si>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</si>
  <si>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</si>
  <si>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</si>
  <si>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</si>
  <si>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</si>
  <si>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</si>
  <si>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</si>
  <si>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</si>
  <si>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</si>
  <si>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</si>
  <si>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</si>
  <si>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</si>
  <si>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</si>
  <si>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</si>
  <si>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</si>
  <si>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</si>
  <si>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</si>
  <si>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</si>
  <si>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</si>
  <si>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</si>
  <si>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</si>
  <si>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</si>
  <si>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</si>
  <si>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</si>
  <si>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</si>
  <si>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</si>
  <si>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</si>
  <si>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</si>
  <si>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</si>
  <si>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</si>
  <si>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</si>
  <si>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</si>
  <si>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</si>
  <si>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</si>
  <si>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</si>
  <si>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</si>
  <si>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</si>
  <si>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</si>
  <si>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</si>
  <si>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</si>
  <si>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</si>
  <si>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</si>
  <si>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</si>
  <si>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</si>
  <si>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</si>
  <si>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</si>
  <si>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</si>
  <si>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</si>
  <si>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</si>
  <si>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</si>
  <si>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</si>
  <si>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</si>
  <si>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</si>
  <si>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</si>
  <si>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</si>
  <si>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</si>
  <si>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</si>
  <si>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</si>
  <si>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</si>
  <si>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</si>
  <si>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</si>
  <si>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</si>
  <si>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</si>
  <si>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</si>
  <si>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</si>
  <si>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</si>
  <si>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</si>
  <si>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</si>
  <si>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</si>
  <si>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</si>
  <si>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</si>
  <si>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</si>
  <si>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</si>
  <si>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</si>
  <si>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</si>
  <si>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</si>
  <si>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</si>
  <si>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</si>
  <si>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</si>
  <si>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</si>
  <si>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</si>
  <si>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</si>
  <si>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</si>
  <si>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</si>
  <si>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</si>
  <si>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</si>
  <si>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</si>
  <si>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</si>
  <si>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</si>
  <si>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</si>
  <si>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</si>
  <si>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</si>
  <si>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</si>
  <si>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</si>
  <si>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</si>
  <si>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</si>
  <si>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</si>
  <si>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>242</t>
  </si>
  <si>
    <t>Безвозмездные перечисления организациям, за исключением государственных и муниципальных организаций</t>
  </si>
  <si>
    <t>Другие общегосударственные вопросы</t>
  </si>
  <si>
    <t>Региональные целевые программы</t>
  </si>
  <si>
    <t>РЦП "Повышение эффективности расходования бюджетных средств ЧР"</t>
  </si>
  <si>
    <t>Мероприятия в области образования</t>
  </si>
  <si>
    <t>ВЦП "Поддержание и развитие систем образования ЧР на 2013-2015 гг."</t>
  </si>
  <si>
    <t>РЦП " Культура ЧР"</t>
  </si>
  <si>
    <t>Прочая закупка товаров, работ и услуг для государственных нужд</t>
  </si>
  <si>
    <t>322</t>
  </si>
  <si>
    <t>Меры социальной поддержки лиц, награжденных знаком "Почетный донор СССР" и "Почетный донор РФ"</t>
  </si>
  <si>
    <t>Обеспечение жильем ветеранов боевых действий</t>
  </si>
  <si>
    <t>Субсидии гражданам на приобретение жилья</t>
  </si>
  <si>
    <t>321</t>
  </si>
  <si>
    <t>Пособия и компенсации гражданам и иные соцвыплаты</t>
  </si>
  <si>
    <t>"О бюджете Надтеречного муниципального района на 2014 год</t>
  </si>
  <si>
    <t>и на плановый период 2015 и 2016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</si>
  <si>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2014 год</t>
  </si>
  <si>
    <t>Строительство, модернизация, ремонт и содержание дорог общего пользования за счет средств муниципального бюджета</t>
  </si>
  <si>
    <t>от "___" ____________ 2014 г.  №___</t>
  </si>
  <si>
    <t>852</t>
  </si>
  <si>
    <t>Уплата прочих налогов, сборов и иных платежей</t>
  </si>
  <si>
    <t>Субсидии семьям погибших воленнослужащих на территории ЧР</t>
  </si>
  <si>
    <t>512</t>
  </si>
  <si>
    <t>Ежемесячное материальное обеспечение лицам, награжденным орденом Кадырова</t>
  </si>
  <si>
    <t>Социальная поддержка Героев СССР и РФ, полных кавалеров ордена Славы</t>
  </si>
  <si>
    <t>810</t>
  </si>
  <si>
    <t>Подпрограмма "Поддержка и развитие малого и среднего предпринимательства в ЧР"</t>
  </si>
  <si>
    <t>Другие вопросы в области национальной экономики</t>
  </si>
  <si>
    <t>Безвозмездные перечисления организациям</t>
  </si>
  <si>
    <t>Подпрограмма "Поддержка и развитие малого и среднего предпринимательства в ЧР" (федер)</t>
  </si>
  <si>
    <t>Подпрограмма "Поддержка и развитие малого и среднего предпринимательства в ЧР" (регион)</t>
  </si>
  <si>
    <t>Подпрограмма "Поддержка и развитие малого и среднего предпринимательства в ЧР" (муницип)</t>
  </si>
  <si>
    <t>Подпрограмма "Повышение эффективности бюджетных расходов Чеченской Республики"</t>
  </si>
  <si>
    <t>Оказание социальной помощи по контракту малоимущим семьям</t>
  </si>
  <si>
    <t xml:space="preserve"> Приложение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</si>
</sst>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0" xfId="52" applyNumberFormat="1" applyFont="1">
      <alignment/>
      <protection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179" fontId="3" fillId="0" borderId="22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8"/>
  <sheetViews>
    <sheetView showGridLines="0"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2" width="10.625" style="2" bestFit="1" customWidth="1"/>
    <col min="13" max="16384" width="9.125" style="2" customWidth="1"/>
  </cols>
  <sheetData>
    <row r="1" spans="1:11" ht="12.7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 customHeight="1">
      <c r="A2" s="71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 customHeight="1">
      <c r="A3" s="71" t="s">
        <v>136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 customHeight="1">
      <c r="A4" s="71" t="s">
        <v>137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 customHeight="1">
      <c r="A5" s="71" t="s">
        <v>140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9" t="s">
        <v>138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9" ht="13.5" customHeight="1">
      <c r="A9" s="3"/>
      <c r="B9" s="3"/>
      <c r="C9" s="3"/>
      <c r="D9" s="3"/>
      <c r="E9" s="3"/>
      <c r="F9" s="4" t="s">
        <v>78</v>
      </c>
      <c r="G9" s="1"/>
      <c r="H9" s="1"/>
      <c r="I9" s="1"/>
    </row>
    <row r="10" spans="1:11" ht="12.75">
      <c r="A10" s="78" t="s">
        <v>0</v>
      </c>
      <c r="B10" s="78" t="s">
        <v>1</v>
      </c>
      <c r="C10" s="78"/>
      <c r="D10" s="78"/>
      <c r="E10" s="78"/>
      <c r="F10" s="80" t="s">
        <v>119</v>
      </c>
      <c r="G10" s="56"/>
      <c r="H10" s="56"/>
      <c r="I10" s="56"/>
      <c r="J10" s="80">
        <v>2014</v>
      </c>
      <c r="K10" s="80">
        <v>2015</v>
      </c>
    </row>
    <row r="11" spans="1:11" ht="12.75">
      <c r="A11" s="78"/>
      <c r="B11" s="78"/>
      <c r="C11" s="78"/>
      <c r="D11" s="78"/>
      <c r="E11" s="78"/>
      <c r="F11" s="81"/>
      <c r="G11" s="5"/>
      <c r="H11" s="5"/>
      <c r="I11" s="5"/>
      <c r="J11" s="81"/>
      <c r="K11" s="81"/>
    </row>
    <row r="12" spans="1:11" ht="28.5" customHeight="1">
      <c r="A12" s="78"/>
      <c r="B12" s="25" t="s">
        <v>2</v>
      </c>
      <c r="C12" s="25" t="s">
        <v>3</v>
      </c>
      <c r="D12" s="25" t="s">
        <v>4</v>
      </c>
      <c r="E12" s="25" t="s">
        <v>5</v>
      </c>
      <c r="F12" s="82"/>
      <c r="G12" s="5"/>
      <c r="H12" s="5"/>
      <c r="I12" s="5"/>
      <c r="J12" s="82"/>
      <c r="K12" s="82"/>
    </row>
    <row r="13" spans="1:11" ht="13.5" customHeight="1" thickBot="1">
      <c r="A13" s="57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1"/>
      <c r="J14" s="55"/>
      <c r="K14" s="55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62">
        <f>F16+F19+F25+F32+F43+F46</f>
        <v>52124.405</v>
      </c>
      <c r="G15" s="83"/>
      <c r="H15" s="84"/>
      <c r="I15" s="84"/>
      <c r="J15" s="38">
        <f>J16+J19+J25+J32+J43</f>
        <v>54641.56330000001</v>
      </c>
      <c r="K15" s="38">
        <f>K16+K19+K25+K32+K43</f>
        <v>57326.641465000015</v>
      </c>
    </row>
    <row r="16" spans="1:22" ht="22.5" hidden="1">
      <c r="A16" s="27" t="s">
        <v>7</v>
      </c>
      <c r="B16" s="31">
        <v>1</v>
      </c>
      <c r="C16" s="8">
        <v>102</v>
      </c>
      <c r="D16" s="32">
        <v>0</v>
      </c>
      <c r="E16" s="37"/>
      <c r="F16" s="62">
        <f>F17</f>
        <v>0</v>
      </c>
      <c r="G16" s="68"/>
      <c r="H16" s="69"/>
      <c r="I16" s="70"/>
      <c r="J16" s="38">
        <f>J17</f>
        <v>0</v>
      </c>
      <c r="K16" s="38">
        <f>K17</f>
        <v>0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 hidden="1">
      <c r="A17" s="29" t="s">
        <v>8</v>
      </c>
      <c r="B17" s="31">
        <v>1</v>
      </c>
      <c r="C17" s="8">
        <v>102</v>
      </c>
      <c r="D17" s="32">
        <v>20300</v>
      </c>
      <c r="E17" s="37"/>
      <c r="F17" s="62">
        <f>F18</f>
        <v>0</v>
      </c>
      <c r="G17" s="68"/>
      <c r="H17" s="69"/>
      <c r="I17" s="70"/>
      <c r="J17" s="38">
        <f>J18</f>
        <v>0</v>
      </c>
      <c r="K17" s="38">
        <f>K18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 hidden="1">
      <c r="A18" s="28" t="s">
        <v>80</v>
      </c>
      <c r="B18" s="31">
        <v>1</v>
      </c>
      <c r="C18" s="8">
        <v>102</v>
      </c>
      <c r="D18" s="32">
        <v>20300</v>
      </c>
      <c r="E18" s="37">
        <v>121</v>
      </c>
      <c r="F18" s="62"/>
      <c r="G18" s="68"/>
      <c r="H18" s="69"/>
      <c r="I18" s="70"/>
      <c r="J18" s="38">
        <f>F18*1.05</f>
        <v>0</v>
      </c>
      <c r="K18" s="38">
        <f>J18*1.05</f>
        <v>0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62">
        <f>F20+F23</f>
        <v>3084.27</v>
      </c>
      <c r="G19" s="68"/>
      <c r="H19" s="69"/>
      <c r="I19" s="70"/>
      <c r="J19" s="38">
        <f>J20+J23</f>
        <v>3238.4835000000003</v>
      </c>
      <c r="K19" s="38">
        <f>K20+K23</f>
        <v>3400.4076750000004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62">
        <f>F21+F22</f>
        <v>1977.835</v>
      </c>
      <c r="G20" s="68"/>
      <c r="H20" s="69"/>
      <c r="I20" s="70"/>
      <c r="J20" s="38">
        <f>J21+J22</f>
        <v>2076.7267500000003</v>
      </c>
      <c r="K20" s="38">
        <f>K21+K22</f>
        <v>2180.5630875</v>
      </c>
    </row>
    <row r="21" spans="1:11" ht="12.75">
      <c r="A21" s="28" t="s">
        <v>80</v>
      </c>
      <c r="B21" s="31">
        <v>1</v>
      </c>
      <c r="C21" s="8">
        <v>103</v>
      </c>
      <c r="D21" s="32">
        <v>20400</v>
      </c>
      <c r="E21" s="37" t="s">
        <v>81</v>
      </c>
      <c r="F21" s="62">
        <v>1441.921</v>
      </c>
      <c r="G21" s="68"/>
      <c r="H21" s="69"/>
      <c r="I21" s="70"/>
      <c r="J21" s="38">
        <f>F21*1.05</f>
        <v>1514.0170500000002</v>
      </c>
      <c r="K21" s="38">
        <f>J21*1.05</f>
        <v>1589.7179025000003</v>
      </c>
    </row>
    <row r="22" spans="1:11" ht="22.5">
      <c r="A22" s="28" t="s">
        <v>83</v>
      </c>
      <c r="B22" s="31">
        <v>1</v>
      </c>
      <c r="C22" s="8">
        <v>103</v>
      </c>
      <c r="D22" s="32">
        <v>20400</v>
      </c>
      <c r="E22" s="37" t="s">
        <v>82</v>
      </c>
      <c r="F22" s="62">
        <v>535.914</v>
      </c>
      <c r="G22" s="68"/>
      <c r="H22" s="69"/>
      <c r="I22" s="70"/>
      <c r="J22" s="38">
        <f>F22*1.05</f>
        <v>562.7097</v>
      </c>
      <c r="K22" s="38">
        <f>J22*1.05</f>
        <v>590.845185</v>
      </c>
    </row>
    <row r="23" spans="1:11" ht="21.75" customHeight="1">
      <c r="A23" s="29" t="s">
        <v>16</v>
      </c>
      <c r="B23" s="31">
        <v>1</v>
      </c>
      <c r="C23" s="8">
        <v>103</v>
      </c>
      <c r="D23" s="32">
        <v>21100</v>
      </c>
      <c r="E23" s="37"/>
      <c r="F23" s="62">
        <f>F24</f>
        <v>1106.435</v>
      </c>
      <c r="G23" s="68"/>
      <c r="H23" s="69"/>
      <c r="I23" s="70"/>
      <c r="J23" s="38">
        <f>J24</f>
        <v>1161.75675</v>
      </c>
      <c r="K23" s="38">
        <f>K24</f>
        <v>1219.8445875</v>
      </c>
    </row>
    <row r="24" spans="1:11" ht="12.75">
      <c r="A24" s="28" t="s">
        <v>80</v>
      </c>
      <c r="B24" s="31">
        <v>1</v>
      </c>
      <c r="C24" s="8">
        <v>103</v>
      </c>
      <c r="D24" s="32">
        <v>21100</v>
      </c>
      <c r="E24" s="37" t="s">
        <v>81</v>
      </c>
      <c r="F24" s="62">
        <v>1106.435</v>
      </c>
      <c r="G24" s="68"/>
      <c r="H24" s="69"/>
      <c r="I24" s="70"/>
      <c r="J24" s="38">
        <f>F24*1.05</f>
        <v>1161.75675</v>
      </c>
      <c r="K24" s="38">
        <f>J24*1.05</f>
        <v>1219.8445875</v>
      </c>
    </row>
    <row r="25" spans="1:11" ht="33.75">
      <c r="A25" s="59" t="s">
        <v>17</v>
      </c>
      <c r="B25" s="31">
        <v>1</v>
      </c>
      <c r="C25" s="8">
        <v>104</v>
      </c>
      <c r="D25" s="32">
        <v>0</v>
      </c>
      <c r="E25" s="37"/>
      <c r="F25" s="62">
        <f>F26</f>
        <v>31914.17</v>
      </c>
      <c r="G25" s="68"/>
      <c r="H25" s="69"/>
      <c r="I25" s="70"/>
      <c r="J25" s="38">
        <f>J26</f>
        <v>32480.816550000003</v>
      </c>
      <c r="K25" s="38">
        <f>K26</f>
        <v>34104.85737750001</v>
      </c>
    </row>
    <row r="26" spans="1:11" ht="12.75" customHeight="1">
      <c r="A26" s="60" t="s">
        <v>11</v>
      </c>
      <c r="B26" s="31">
        <v>1</v>
      </c>
      <c r="C26" s="8">
        <v>104</v>
      </c>
      <c r="D26" s="32">
        <v>20400</v>
      </c>
      <c r="E26" s="37"/>
      <c r="F26" s="62">
        <f>F27+F30+F29+F28+F31</f>
        <v>31914.17</v>
      </c>
      <c r="G26" s="68"/>
      <c r="H26" s="69"/>
      <c r="I26" s="70"/>
      <c r="J26" s="38">
        <f>J27+J30</f>
        <v>32480.816550000003</v>
      </c>
      <c r="K26" s="38">
        <f>K27+K30</f>
        <v>34104.85737750001</v>
      </c>
    </row>
    <row r="27" spans="1:11" ht="12.75">
      <c r="A27" s="39" t="s">
        <v>80</v>
      </c>
      <c r="B27" s="31">
        <v>1</v>
      </c>
      <c r="C27" s="8">
        <v>104</v>
      </c>
      <c r="D27" s="32">
        <v>20400</v>
      </c>
      <c r="E27" s="37" t="s">
        <v>81</v>
      </c>
      <c r="F27" s="62">
        <v>24330.309</v>
      </c>
      <c r="G27" s="68"/>
      <c r="H27" s="69"/>
      <c r="I27" s="70"/>
      <c r="J27" s="38">
        <f>F27*1.05</f>
        <v>25546.824450000004</v>
      </c>
      <c r="K27" s="38">
        <f>J27*1.05</f>
        <v>26824.165672500007</v>
      </c>
    </row>
    <row r="28" spans="1:11" ht="22.5">
      <c r="A28" s="28" t="s">
        <v>97</v>
      </c>
      <c r="B28" s="31">
        <v>1</v>
      </c>
      <c r="C28" s="8">
        <v>104</v>
      </c>
      <c r="D28" s="32">
        <v>20400</v>
      </c>
      <c r="E28" s="37" t="s">
        <v>84</v>
      </c>
      <c r="F28" s="62">
        <v>15.639</v>
      </c>
      <c r="G28" s="23"/>
      <c r="H28" s="9"/>
      <c r="I28" s="52"/>
      <c r="J28" s="38"/>
      <c r="K28" s="38"/>
    </row>
    <row r="29" spans="1:11" ht="33.75">
      <c r="A29" s="61" t="s">
        <v>122</v>
      </c>
      <c r="B29" s="31">
        <v>1</v>
      </c>
      <c r="C29" s="8">
        <v>104</v>
      </c>
      <c r="D29" s="32">
        <v>20400</v>
      </c>
      <c r="E29" s="37" t="s">
        <v>121</v>
      </c>
      <c r="F29" s="62">
        <v>23.76</v>
      </c>
      <c r="G29" s="23"/>
      <c r="H29" s="9"/>
      <c r="I29" s="52"/>
      <c r="J29" s="38"/>
      <c r="K29" s="38"/>
    </row>
    <row r="30" spans="1:11" ht="12.75" customHeight="1">
      <c r="A30" s="39" t="s">
        <v>83</v>
      </c>
      <c r="B30" s="31">
        <v>1</v>
      </c>
      <c r="C30" s="8">
        <v>104</v>
      </c>
      <c r="D30" s="32">
        <v>20400</v>
      </c>
      <c r="E30" s="37" t="s">
        <v>82</v>
      </c>
      <c r="F30" s="62">
        <v>6603.802</v>
      </c>
      <c r="G30" s="68"/>
      <c r="H30" s="69"/>
      <c r="I30" s="70"/>
      <c r="J30" s="38">
        <f>F30*1.05</f>
        <v>6933.9921</v>
      </c>
      <c r="K30" s="38">
        <f>J30*1.05</f>
        <v>7280.691705000001</v>
      </c>
    </row>
    <row r="31" spans="1:11" ht="12.75" customHeight="1">
      <c r="A31" s="39" t="s">
        <v>142</v>
      </c>
      <c r="B31" s="31">
        <v>1</v>
      </c>
      <c r="C31" s="8">
        <v>104</v>
      </c>
      <c r="D31" s="32">
        <v>20400</v>
      </c>
      <c r="E31" s="37" t="s">
        <v>141</v>
      </c>
      <c r="F31" s="62">
        <v>940.66</v>
      </c>
      <c r="G31" s="23"/>
      <c r="H31" s="9"/>
      <c r="I31" s="52"/>
      <c r="J31" s="38"/>
      <c r="K31" s="38"/>
    </row>
    <row r="32" spans="1:11" ht="33.75">
      <c r="A32" s="27" t="s">
        <v>18</v>
      </c>
      <c r="B32" s="31">
        <v>1</v>
      </c>
      <c r="C32" s="8">
        <v>106</v>
      </c>
      <c r="D32" s="32">
        <v>0</v>
      </c>
      <c r="E32" s="37"/>
      <c r="F32" s="62">
        <f>F33</f>
        <v>17125.965</v>
      </c>
      <c r="G32" s="68"/>
      <c r="H32" s="69"/>
      <c r="I32" s="70"/>
      <c r="J32" s="38">
        <f>J33</f>
        <v>17982.26325</v>
      </c>
      <c r="K32" s="38">
        <f>K33</f>
        <v>18881.3764125</v>
      </c>
    </row>
    <row r="33" spans="1:11" ht="12.75" customHeight="1">
      <c r="A33" s="29" t="s">
        <v>11</v>
      </c>
      <c r="B33" s="31">
        <v>1</v>
      </c>
      <c r="C33" s="8">
        <v>106</v>
      </c>
      <c r="D33" s="32">
        <v>20400</v>
      </c>
      <c r="E33" s="37"/>
      <c r="F33" s="62">
        <f>F34+F35+F36+F37</f>
        <v>17125.965</v>
      </c>
      <c r="G33" s="68"/>
      <c r="H33" s="69"/>
      <c r="I33" s="70"/>
      <c r="J33" s="38">
        <f>J34+J35+J36+J37</f>
        <v>17982.26325</v>
      </c>
      <c r="K33" s="38">
        <f>K34+K35+K36+K37</f>
        <v>18881.3764125</v>
      </c>
    </row>
    <row r="34" spans="1:11" ht="12.75">
      <c r="A34" s="28" t="s">
        <v>80</v>
      </c>
      <c r="B34" s="31">
        <v>1</v>
      </c>
      <c r="C34" s="8">
        <v>106</v>
      </c>
      <c r="D34" s="32">
        <v>20400</v>
      </c>
      <c r="E34" s="37" t="s">
        <v>81</v>
      </c>
      <c r="F34" s="62">
        <v>11881.247</v>
      </c>
      <c r="G34" s="68"/>
      <c r="H34" s="69"/>
      <c r="I34" s="70"/>
      <c r="J34" s="38">
        <f>F34*1.05</f>
        <v>12475.30935</v>
      </c>
      <c r="K34" s="38">
        <f>J34*1.05</f>
        <v>13099.0748175</v>
      </c>
    </row>
    <row r="35" spans="1:11" ht="12.75" customHeight="1">
      <c r="A35" s="28" t="s">
        <v>97</v>
      </c>
      <c r="B35" s="31">
        <v>1</v>
      </c>
      <c r="C35" s="8">
        <v>106</v>
      </c>
      <c r="D35" s="32">
        <v>20400</v>
      </c>
      <c r="E35" s="37" t="s">
        <v>84</v>
      </c>
      <c r="F35" s="62">
        <v>20</v>
      </c>
      <c r="G35" s="68"/>
      <c r="H35" s="69"/>
      <c r="I35" s="70"/>
      <c r="J35" s="38">
        <f>F35*1.05</f>
        <v>21</v>
      </c>
      <c r="K35" s="38">
        <f>J35*1.05</f>
        <v>22.05</v>
      </c>
    </row>
    <row r="36" spans="1:11" s="46" customFormat="1" ht="21.75" customHeight="1">
      <c r="A36" s="61" t="s">
        <v>122</v>
      </c>
      <c r="B36" s="40">
        <v>1</v>
      </c>
      <c r="C36" s="41">
        <v>106</v>
      </c>
      <c r="D36" s="42">
        <v>20400</v>
      </c>
      <c r="E36" s="43" t="s">
        <v>121</v>
      </c>
      <c r="F36" s="63">
        <v>1411.9</v>
      </c>
      <c r="G36" s="75"/>
      <c r="H36" s="76"/>
      <c r="I36" s="77"/>
      <c r="J36" s="38">
        <f>F36*1.05</f>
        <v>1482.4950000000001</v>
      </c>
      <c r="K36" s="38">
        <f>J36*1.05</f>
        <v>1556.6197500000003</v>
      </c>
    </row>
    <row r="37" spans="1:11" s="46" customFormat="1" ht="22.5">
      <c r="A37" s="28" t="s">
        <v>83</v>
      </c>
      <c r="B37" s="40">
        <v>1</v>
      </c>
      <c r="C37" s="41">
        <v>106</v>
      </c>
      <c r="D37" s="42">
        <v>20400</v>
      </c>
      <c r="E37" s="43" t="s">
        <v>82</v>
      </c>
      <c r="F37" s="63">
        <v>3812.818</v>
      </c>
      <c r="G37" s="75"/>
      <c r="H37" s="76"/>
      <c r="I37" s="77"/>
      <c r="J37" s="38">
        <f>F37*1.05</f>
        <v>4003.4589000000005</v>
      </c>
      <c r="K37" s="38">
        <f>J37*1.05</f>
        <v>4203.631845000001</v>
      </c>
    </row>
    <row r="38" spans="1:11" ht="21.75" customHeight="1" hidden="1">
      <c r="A38" s="27" t="s">
        <v>19</v>
      </c>
      <c r="B38" s="31">
        <v>1</v>
      </c>
      <c r="C38" s="8">
        <v>107</v>
      </c>
      <c r="D38" s="32">
        <v>0</v>
      </c>
      <c r="E38" s="37"/>
      <c r="F38" s="62"/>
      <c r="G38" s="68"/>
      <c r="H38" s="69"/>
      <c r="I38" s="70"/>
      <c r="J38" s="55"/>
      <c r="K38" s="55"/>
    </row>
    <row r="39" spans="1:11" ht="12.75" customHeight="1" hidden="1">
      <c r="A39" s="29" t="s">
        <v>20</v>
      </c>
      <c r="B39" s="31">
        <v>1</v>
      </c>
      <c r="C39" s="8">
        <v>107</v>
      </c>
      <c r="D39" s="32">
        <v>200003</v>
      </c>
      <c r="E39" s="37"/>
      <c r="F39" s="62"/>
      <c r="G39" s="68"/>
      <c r="H39" s="69"/>
      <c r="I39" s="70"/>
      <c r="J39" s="55"/>
      <c r="K39" s="55"/>
    </row>
    <row r="40" spans="1:11" ht="21.75" customHeight="1" hidden="1">
      <c r="A40" s="28" t="s">
        <v>9</v>
      </c>
      <c r="B40" s="31">
        <v>1</v>
      </c>
      <c r="C40" s="8">
        <v>107</v>
      </c>
      <c r="D40" s="32">
        <v>200003</v>
      </c>
      <c r="E40" s="37"/>
      <c r="F40" s="62"/>
      <c r="G40" s="68"/>
      <c r="H40" s="69"/>
      <c r="I40" s="70"/>
      <c r="J40" s="55"/>
      <c r="K40" s="55"/>
    </row>
    <row r="41" spans="1:11" ht="12.75" customHeight="1" hidden="1">
      <c r="A41" s="28" t="s">
        <v>10</v>
      </c>
      <c r="B41" s="31">
        <v>1</v>
      </c>
      <c r="C41" s="8">
        <v>107</v>
      </c>
      <c r="D41" s="32">
        <v>200003</v>
      </c>
      <c r="E41" s="37"/>
      <c r="F41" s="62"/>
      <c r="G41" s="68"/>
      <c r="H41" s="69"/>
      <c r="I41" s="70"/>
      <c r="J41" s="55"/>
      <c r="K41" s="55"/>
    </row>
    <row r="42" spans="1:11" ht="12.75" customHeight="1" hidden="1">
      <c r="A42" s="30" t="s">
        <v>14</v>
      </c>
      <c r="B42" s="12">
        <v>1</v>
      </c>
      <c r="C42" s="10">
        <v>107</v>
      </c>
      <c r="D42" s="13">
        <v>200003</v>
      </c>
      <c r="E42" s="36"/>
      <c r="F42" s="64"/>
      <c r="G42" s="72"/>
      <c r="H42" s="73"/>
      <c r="I42" s="74"/>
      <c r="J42" s="55"/>
      <c r="K42" s="55"/>
    </row>
    <row r="43" spans="1:11" ht="12.75" hidden="1">
      <c r="A43" s="27" t="s">
        <v>21</v>
      </c>
      <c r="B43" s="31">
        <v>1</v>
      </c>
      <c r="C43" s="8">
        <v>111</v>
      </c>
      <c r="D43" s="32">
        <v>0</v>
      </c>
      <c r="E43" s="37"/>
      <c r="F43" s="62">
        <f>F44</f>
        <v>0</v>
      </c>
      <c r="G43" s="68"/>
      <c r="H43" s="69"/>
      <c r="I43" s="70"/>
      <c r="J43" s="38">
        <f>J44</f>
        <v>940</v>
      </c>
      <c r="K43" s="38">
        <f>K44</f>
        <v>940</v>
      </c>
    </row>
    <row r="44" spans="1:11" ht="12.75" customHeight="1" hidden="1">
      <c r="A44" s="29" t="s">
        <v>22</v>
      </c>
      <c r="B44" s="31">
        <v>1</v>
      </c>
      <c r="C44" s="8">
        <v>111</v>
      </c>
      <c r="D44" s="32">
        <v>700501</v>
      </c>
      <c r="E44" s="37"/>
      <c r="F44" s="62">
        <f>F45</f>
        <v>0</v>
      </c>
      <c r="G44" s="68"/>
      <c r="H44" s="69"/>
      <c r="I44" s="70"/>
      <c r="J44" s="38">
        <f>J45</f>
        <v>940</v>
      </c>
      <c r="K44" s="38">
        <f>K45</f>
        <v>940</v>
      </c>
    </row>
    <row r="45" spans="1:11" ht="12.75" customHeight="1" hidden="1">
      <c r="A45" s="29" t="s">
        <v>22</v>
      </c>
      <c r="B45" s="31">
        <v>1</v>
      </c>
      <c r="C45" s="8">
        <v>111</v>
      </c>
      <c r="D45" s="32">
        <v>700501</v>
      </c>
      <c r="E45" s="37" t="s">
        <v>87</v>
      </c>
      <c r="F45" s="62"/>
      <c r="G45" s="68"/>
      <c r="H45" s="69"/>
      <c r="I45" s="70"/>
      <c r="J45" s="38">
        <v>940</v>
      </c>
      <c r="K45" s="38">
        <v>940</v>
      </c>
    </row>
    <row r="46" spans="1:11" ht="12.75" hidden="1">
      <c r="A46" s="27" t="s">
        <v>123</v>
      </c>
      <c r="B46" s="31">
        <v>1</v>
      </c>
      <c r="C46" s="8">
        <v>113</v>
      </c>
      <c r="D46" s="32">
        <v>0</v>
      </c>
      <c r="E46" s="37"/>
      <c r="F46" s="62">
        <f>F47</f>
        <v>0</v>
      </c>
      <c r="G46" s="68"/>
      <c r="H46" s="69"/>
      <c r="I46" s="70"/>
      <c r="J46" s="55"/>
      <c r="K46" s="55"/>
    </row>
    <row r="47" spans="1:11" ht="12.75" customHeight="1" hidden="1">
      <c r="A47" s="29" t="s">
        <v>124</v>
      </c>
      <c r="B47" s="31">
        <v>1</v>
      </c>
      <c r="C47" s="8">
        <v>113</v>
      </c>
      <c r="D47" s="32">
        <v>5220000</v>
      </c>
      <c r="E47" s="37"/>
      <c r="F47" s="62">
        <f>F48</f>
        <v>0</v>
      </c>
      <c r="G47" s="68"/>
      <c r="H47" s="69"/>
      <c r="I47" s="70"/>
      <c r="J47" s="55"/>
      <c r="K47" s="55"/>
    </row>
    <row r="48" spans="1:11" ht="21.75" customHeight="1" hidden="1">
      <c r="A48" s="28" t="s">
        <v>125</v>
      </c>
      <c r="B48" s="31">
        <v>1</v>
      </c>
      <c r="C48" s="8">
        <v>113</v>
      </c>
      <c r="D48" s="32">
        <v>5222001</v>
      </c>
      <c r="E48" s="37"/>
      <c r="F48" s="62">
        <f>F49</f>
        <v>0</v>
      </c>
      <c r="G48" s="68"/>
      <c r="H48" s="69"/>
      <c r="I48" s="70"/>
      <c r="J48" s="55"/>
      <c r="K48" s="55"/>
    </row>
    <row r="49" spans="1:11" ht="24.75" customHeight="1" hidden="1">
      <c r="A49" s="28" t="s">
        <v>122</v>
      </c>
      <c r="B49" s="31">
        <v>1</v>
      </c>
      <c r="C49" s="8">
        <v>113</v>
      </c>
      <c r="D49" s="32">
        <v>5222001</v>
      </c>
      <c r="E49" s="37" t="s">
        <v>121</v>
      </c>
      <c r="F49" s="62"/>
      <c r="G49" s="68"/>
      <c r="H49" s="69"/>
      <c r="I49" s="70"/>
      <c r="J49" s="55"/>
      <c r="K49" s="55"/>
    </row>
    <row r="50" spans="1:11" ht="12.75" customHeight="1">
      <c r="A50" s="30"/>
      <c r="B50" s="12"/>
      <c r="C50" s="10"/>
      <c r="D50" s="13"/>
      <c r="E50" s="36"/>
      <c r="F50" s="64"/>
      <c r="G50" s="24"/>
      <c r="H50" s="14"/>
      <c r="I50" s="53"/>
      <c r="J50" s="55"/>
      <c r="K50" s="55"/>
    </row>
    <row r="51" spans="1:11" ht="12.75" customHeight="1">
      <c r="A51" s="27" t="s">
        <v>23</v>
      </c>
      <c r="B51" s="31">
        <v>2</v>
      </c>
      <c r="C51" s="8">
        <v>0</v>
      </c>
      <c r="D51" s="32">
        <v>0</v>
      </c>
      <c r="E51" s="37"/>
      <c r="F51" s="62">
        <f>F52</f>
        <v>2352.683</v>
      </c>
      <c r="G51" s="68"/>
      <c r="H51" s="69"/>
      <c r="I51" s="70"/>
      <c r="J51" s="38">
        <f aca="true" t="shared" si="0" ref="J51:K53">J52</f>
        <v>2470.3171500000003</v>
      </c>
      <c r="K51" s="38">
        <f t="shared" si="0"/>
        <v>2593.8330075000003</v>
      </c>
    </row>
    <row r="52" spans="1:11" ht="12.75">
      <c r="A52" s="27" t="s">
        <v>24</v>
      </c>
      <c r="B52" s="31">
        <v>2</v>
      </c>
      <c r="C52" s="8">
        <v>203</v>
      </c>
      <c r="D52" s="32">
        <v>0</v>
      </c>
      <c r="E52" s="37"/>
      <c r="F52" s="62">
        <f>F53</f>
        <v>2352.683</v>
      </c>
      <c r="G52" s="68"/>
      <c r="H52" s="69"/>
      <c r="I52" s="70"/>
      <c r="J52" s="38">
        <f t="shared" si="0"/>
        <v>2470.3171500000003</v>
      </c>
      <c r="K52" s="38">
        <f t="shared" si="0"/>
        <v>2593.8330075000003</v>
      </c>
    </row>
    <row r="53" spans="1:11" ht="22.5">
      <c r="A53" s="29" t="s">
        <v>25</v>
      </c>
      <c r="B53" s="31">
        <v>2</v>
      </c>
      <c r="C53" s="8">
        <v>203</v>
      </c>
      <c r="D53" s="32">
        <v>13600</v>
      </c>
      <c r="E53" s="37"/>
      <c r="F53" s="62">
        <f>F54</f>
        <v>2352.683</v>
      </c>
      <c r="G53" s="68"/>
      <c r="H53" s="69"/>
      <c r="I53" s="70"/>
      <c r="J53" s="38">
        <f t="shared" si="0"/>
        <v>2470.3171500000003</v>
      </c>
      <c r="K53" s="38">
        <f t="shared" si="0"/>
        <v>2593.8330075000003</v>
      </c>
    </row>
    <row r="54" spans="1:11" ht="12.75" customHeight="1">
      <c r="A54" s="28" t="s">
        <v>89</v>
      </c>
      <c r="B54" s="31">
        <v>2</v>
      </c>
      <c r="C54" s="8">
        <v>203</v>
      </c>
      <c r="D54" s="32">
        <v>13600</v>
      </c>
      <c r="E54" s="37" t="s">
        <v>88</v>
      </c>
      <c r="F54" s="62">
        <v>2352.683</v>
      </c>
      <c r="G54" s="68"/>
      <c r="H54" s="69"/>
      <c r="I54" s="70"/>
      <c r="J54" s="38">
        <f>F54*1.05</f>
        <v>2470.3171500000003</v>
      </c>
      <c r="K54" s="38">
        <f>J54*1.05</f>
        <v>2593.8330075000003</v>
      </c>
    </row>
    <row r="55" spans="1:11" ht="12.75" customHeight="1">
      <c r="A55" s="30"/>
      <c r="B55" s="12"/>
      <c r="C55" s="10"/>
      <c r="D55" s="13"/>
      <c r="E55" s="36"/>
      <c r="F55" s="64"/>
      <c r="G55" s="24"/>
      <c r="H55" s="14"/>
      <c r="I55" s="53"/>
      <c r="J55" s="55"/>
      <c r="K55" s="55"/>
    </row>
    <row r="56" spans="1:11" s="46" customFormat="1" ht="22.5">
      <c r="A56" s="39" t="s">
        <v>111</v>
      </c>
      <c r="B56" s="40">
        <v>3</v>
      </c>
      <c r="C56" s="41"/>
      <c r="D56" s="42"/>
      <c r="E56" s="43"/>
      <c r="F56" s="63">
        <f>F57</f>
        <v>6422</v>
      </c>
      <c r="G56" s="45"/>
      <c r="H56" s="49"/>
      <c r="I56" s="54"/>
      <c r="J56" s="38">
        <f>J57</f>
        <v>3220.6850000000004</v>
      </c>
      <c r="K56" s="38">
        <f>K57</f>
        <v>3324.30425</v>
      </c>
    </row>
    <row r="57" spans="1:11" s="46" customFormat="1" ht="27.75" customHeight="1">
      <c r="A57" s="39" t="s">
        <v>112</v>
      </c>
      <c r="B57" s="40">
        <v>3</v>
      </c>
      <c r="C57" s="41">
        <v>309</v>
      </c>
      <c r="D57" s="42"/>
      <c r="E57" s="43"/>
      <c r="F57" s="63">
        <f>F58+F61</f>
        <v>6422</v>
      </c>
      <c r="G57" s="45"/>
      <c r="H57" s="49"/>
      <c r="I57" s="54"/>
      <c r="J57" s="44">
        <f>J58+J61</f>
        <v>3220.6850000000004</v>
      </c>
      <c r="K57" s="44">
        <f>K58+K61</f>
        <v>3324.30425</v>
      </c>
    </row>
    <row r="58" spans="1:11" s="46" customFormat="1" ht="22.5">
      <c r="A58" s="39" t="s">
        <v>113</v>
      </c>
      <c r="B58" s="40">
        <v>3</v>
      </c>
      <c r="C58" s="41">
        <v>309</v>
      </c>
      <c r="D58" s="42">
        <v>2180200</v>
      </c>
      <c r="E58" s="43"/>
      <c r="F58" s="63">
        <f>F60+F59</f>
        <v>4448.3</v>
      </c>
      <c r="G58" s="45"/>
      <c r="H58" s="49"/>
      <c r="I58" s="54"/>
      <c r="J58" s="38">
        <f>J60</f>
        <v>1148.3</v>
      </c>
      <c r="K58" s="38">
        <f>K60</f>
        <v>1148.3</v>
      </c>
    </row>
    <row r="59" spans="1:11" s="46" customFormat="1" ht="22.5">
      <c r="A59" s="28" t="s">
        <v>83</v>
      </c>
      <c r="B59" s="40">
        <v>3</v>
      </c>
      <c r="C59" s="41">
        <v>309</v>
      </c>
      <c r="D59" s="42">
        <v>2180200</v>
      </c>
      <c r="E59" s="43" t="s">
        <v>82</v>
      </c>
      <c r="F59" s="63">
        <v>3300</v>
      </c>
      <c r="G59" s="45"/>
      <c r="H59" s="49"/>
      <c r="I59" s="54"/>
      <c r="J59" s="38"/>
      <c r="K59" s="38"/>
    </row>
    <row r="60" spans="1:11" s="46" customFormat="1" ht="12.75" customHeight="1">
      <c r="A60" s="39" t="s">
        <v>114</v>
      </c>
      <c r="B60" s="40">
        <v>3</v>
      </c>
      <c r="C60" s="41">
        <v>309</v>
      </c>
      <c r="D60" s="42">
        <v>2180200</v>
      </c>
      <c r="E60" s="43" t="s">
        <v>87</v>
      </c>
      <c r="F60" s="63">
        <v>1148.3</v>
      </c>
      <c r="G60" s="45"/>
      <c r="H60" s="49"/>
      <c r="I60" s="54"/>
      <c r="J60" s="38">
        <f>F60</f>
        <v>1148.3</v>
      </c>
      <c r="K60" s="38">
        <f>J60</f>
        <v>1148.3</v>
      </c>
    </row>
    <row r="61" spans="1:11" s="46" customFormat="1" ht="12.75" customHeight="1">
      <c r="A61" s="39" t="s">
        <v>120</v>
      </c>
      <c r="B61" s="40">
        <v>3</v>
      </c>
      <c r="C61" s="41">
        <v>309</v>
      </c>
      <c r="D61" s="42">
        <v>2190200</v>
      </c>
      <c r="E61" s="43"/>
      <c r="F61" s="63">
        <f>F62+F63</f>
        <v>1973.7</v>
      </c>
      <c r="G61" s="45"/>
      <c r="H61" s="49"/>
      <c r="I61" s="54"/>
      <c r="J61" s="44">
        <f>J62+J63</f>
        <v>2072.385</v>
      </c>
      <c r="K61" s="44">
        <f>K62+K63</f>
        <v>2176.00425</v>
      </c>
    </row>
    <row r="62" spans="1:11" s="46" customFormat="1" ht="12.75" customHeight="1">
      <c r="A62" s="28" t="s">
        <v>80</v>
      </c>
      <c r="B62" s="40">
        <v>3</v>
      </c>
      <c r="C62" s="41">
        <v>309</v>
      </c>
      <c r="D62" s="42">
        <v>2190200</v>
      </c>
      <c r="E62" s="43" t="s">
        <v>90</v>
      </c>
      <c r="F62" s="63">
        <v>1856.7</v>
      </c>
      <c r="G62" s="45"/>
      <c r="H62" s="49"/>
      <c r="I62" s="54"/>
      <c r="J62" s="38">
        <f>F62*1.05</f>
        <v>1949.535</v>
      </c>
      <c r="K62" s="38">
        <f>J62*1.05</f>
        <v>2047.0117500000001</v>
      </c>
    </row>
    <row r="63" spans="1:11" s="46" customFormat="1" ht="12.75" customHeight="1">
      <c r="A63" s="28" t="s">
        <v>83</v>
      </c>
      <c r="B63" s="40">
        <v>3</v>
      </c>
      <c r="C63" s="41">
        <v>309</v>
      </c>
      <c r="D63" s="42">
        <v>2190200</v>
      </c>
      <c r="E63" s="43" t="s">
        <v>82</v>
      </c>
      <c r="F63" s="63">
        <v>117</v>
      </c>
      <c r="G63" s="45"/>
      <c r="H63" s="49"/>
      <c r="I63" s="54"/>
      <c r="J63" s="38">
        <f>F63*1.05</f>
        <v>122.85000000000001</v>
      </c>
      <c r="K63" s="38">
        <f>J63*1.05</f>
        <v>128.9925</v>
      </c>
    </row>
    <row r="64" spans="1:11" ht="12.75" customHeight="1">
      <c r="A64" s="30"/>
      <c r="B64" s="12"/>
      <c r="C64" s="10"/>
      <c r="D64" s="13"/>
      <c r="E64" s="36"/>
      <c r="F64" s="64"/>
      <c r="G64" s="24"/>
      <c r="H64" s="14"/>
      <c r="I64" s="53"/>
      <c r="J64" s="55"/>
      <c r="K64" s="55"/>
    </row>
    <row r="65" spans="1:11" ht="12.75" customHeight="1">
      <c r="A65" s="27" t="s">
        <v>26</v>
      </c>
      <c r="B65" s="31">
        <v>4</v>
      </c>
      <c r="C65" s="8">
        <v>0</v>
      </c>
      <c r="D65" s="32">
        <v>0</v>
      </c>
      <c r="E65" s="37"/>
      <c r="F65" s="62">
        <f>F66+F71</f>
        <v>21816.28</v>
      </c>
      <c r="G65" s="68"/>
      <c r="H65" s="69"/>
      <c r="I65" s="70"/>
      <c r="J65" s="38">
        <f>F65*1.055</f>
        <v>23016.175399999996</v>
      </c>
      <c r="K65" s="38">
        <f>J65*1.05</f>
        <v>24166.984169999996</v>
      </c>
    </row>
    <row r="66" spans="1:11" ht="12.75" customHeight="1">
      <c r="A66" s="27" t="s">
        <v>27</v>
      </c>
      <c r="B66" s="31">
        <v>4</v>
      </c>
      <c r="C66" s="8">
        <v>409</v>
      </c>
      <c r="D66" s="32">
        <v>0</v>
      </c>
      <c r="E66" s="37"/>
      <c r="F66" s="62">
        <f>F67</f>
        <v>13195.18</v>
      </c>
      <c r="G66" s="68"/>
      <c r="H66" s="69"/>
      <c r="I66" s="70"/>
      <c r="J66" s="38">
        <f>F66*1.055</f>
        <v>13920.9149</v>
      </c>
      <c r="K66" s="38">
        <f>J66*1.05</f>
        <v>14616.960645000001</v>
      </c>
    </row>
    <row r="67" spans="1:11" ht="33.75">
      <c r="A67" s="29" t="s">
        <v>139</v>
      </c>
      <c r="B67" s="31">
        <v>4</v>
      </c>
      <c r="C67" s="8">
        <v>409</v>
      </c>
      <c r="D67" s="32">
        <v>3150200</v>
      </c>
      <c r="E67" s="37"/>
      <c r="F67" s="62">
        <f>F68+F69+F70</f>
        <v>13195.18</v>
      </c>
      <c r="G67" s="68"/>
      <c r="H67" s="69"/>
      <c r="I67" s="70"/>
      <c r="J67" s="38">
        <f>F67*1.055</f>
        <v>13920.9149</v>
      </c>
      <c r="K67" s="38">
        <f>J67*1.05</f>
        <v>14616.960645000001</v>
      </c>
    </row>
    <row r="68" spans="1:11" ht="12.75" hidden="1">
      <c r="A68" s="28" t="s">
        <v>80</v>
      </c>
      <c r="B68" s="31">
        <v>4</v>
      </c>
      <c r="C68" s="8">
        <v>405</v>
      </c>
      <c r="D68" s="32">
        <v>3150210</v>
      </c>
      <c r="E68" s="37" t="s">
        <v>90</v>
      </c>
      <c r="F68" s="62"/>
      <c r="G68" s="68"/>
      <c r="H68" s="69"/>
      <c r="I68" s="70"/>
      <c r="J68" s="38">
        <f>F68*1.05</f>
        <v>0</v>
      </c>
      <c r="K68" s="38">
        <f>J68*1.05</f>
        <v>0</v>
      </c>
    </row>
    <row r="69" spans="1:11" ht="22.5">
      <c r="A69" s="28" t="s">
        <v>86</v>
      </c>
      <c r="B69" s="31">
        <v>4</v>
      </c>
      <c r="C69" s="8">
        <v>409</v>
      </c>
      <c r="D69" s="32">
        <v>2639900</v>
      </c>
      <c r="E69" s="37" t="s">
        <v>85</v>
      </c>
      <c r="F69" s="62">
        <f>5615.7-1070.52</f>
        <v>4545.18</v>
      </c>
      <c r="G69" s="68"/>
      <c r="H69" s="69"/>
      <c r="I69" s="70"/>
      <c r="J69" s="38">
        <f>F69*1.05</f>
        <v>4772.439</v>
      </c>
      <c r="K69" s="38">
        <f>J69*1.05</f>
        <v>5011.060950000001</v>
      </c>
    </row>
    <row r="70" spans="1:11" ht="22.5">
      <c r="A70" s="28" t="s">
        <v>83</v>
      </c>
      <c r="B70" s="31">
        <v>4</v>
      </c>
      <c r="C70" s="8">
        <v>409</v>
      </c>
      <c r="D70" s="32">
        <v>2639900</v>
      </c>
      <c r="E70" s="37" t="s">
        <v>82</v>
      </c>
      <c r="F70" s="62">
        <v>8650</v>
      </c>
      <c r="G70" s="23"/>
      <c r="H70" s="9"/>
      <c r="I70" s="52"/>
      <c r="J70" s="38"/>
      <c r="K70" s="38"/>
    </row>
    <row r="71" spans="1:11" ht="12.75">
      <c r="A71" s="28" t="s">
        <v>149</v>
      </c>
      <c r="B71" s="31">
        <v>4</v>
      </c>
      <c r="C71" s="8">
        <v>412</v>
      </c>
      <c r="D71" s="32"/>
      <c r="E71" s="37"/>
      <c r="F71" s="62">
        <f>F72</f>
        <v>8621.1</v>
      </c>
      <c r="G71" s="23"/>
      <c r="H71" s="9"/>
      <c r="I71" s="52"/>
      <c r="J71" s="38"/>
      <c r="K71" s="38"/>
    </row>
    <row r="72" spans="1:11" ht="22.5">
      <c r="A72" s="28" t="s">
        <v>148</v>
      </c>
      <c r="B72" s="31">
        <v>4</v>
      </c>
      <c r="C72" s="8">
        <v>412</v>
      </c>
      <c r="D72" s="32">
        <v>7952500</v>
      </c>
      <c r="E72" s="37"/>
      <c r="F72" s="62">
        <f>F73+F75+F77</f>
        <v>8621.1</v>
      </c>
      <c r="G72" s="23"/>
      <c r="H72" s="9"/>
      <c r="I72" s="52"/>
      <c r="J72" s="38"/>
      <c r="K72" s="38"/>
    </row>
    <row r="73" spans="1:11" ht="22.5">
      <c r="A73" s="28" t="s">
        <v>151</v>
      </c>
      <c r="B73" s="31">
        <v>4</v>
      </c>
      <c r="C73" s="8">
        <v>412</v>
      </c>
      <c r="D73" s="32">
        <v>7952501</v>
      </c>
      <c r="E73" s="37"/>
      <c r="F73" s="62">
        <f>F74</f>
        <v>8000</v>
      </c>
      <c r="G73" s="23"/>
      <c r="H73" s="9"/>
      <c r="I73" s="52"/>
      <c r="J73" s="38"/>
      <c r="K73" s="38"/>
    </row>
    <row r="74" spans="1:11" ht="12.75">
      <c r="A74" s="61" t="s">
        <v>150</v>
      </c>
      <c r="B74" s="31">
        <v>4</v>
      </c>
      <c r="C74" s="8">
        <v>412</v>
      </c>
      <c r="D74" s="32">
        <v>7952501</v>
      </c>
      <c r="E74" s="37" t="s">
        <v>147</v>
      </c>
      <c r="F74" s="62">
        <v>8000</v>
      </c>
      <c r="G74" s="23"/>
      <c r="H74" s="9"/>
      <c r="I74" s="52"/>
      <c r="J74" s="38"/>
      <c r="K74" s="38"/>
    </row>
    <row r="75" spans="1:11" ht="22.5">
      <c r="A75" s="28" t="s">
        <v>152</v>
      </c>
      <c r="B75" s="31">
        <v>4</v>
      </c>
      <c r="C75" s="8">
        <v>412</v>
      </c>
      <c r="D75" s="32">
        <v>7952502</v>
      </c>
      <c r="E75" s="37"/>
      <c r="F75" s="62">
        <f>F76</f>
        <v>421.1</v>
      </c>
      <c r="G75" s="23"/>
      <c r="H75" s="9"/>
      <c r="I75" s="52"/>
      <c r="J75" s="38"/>
      <c r="K75" s="38"/>
    </row>
    <row r="76" spans="1:11" ht="12.75">
      <c r="A76" s="61" t="s">
        <v>150</v>
      </c>
      <c r="B76" s="31">
        <v>4</v>
      </c>
      <c r="C76" s="8">
        <v>412</v>
      </c>
      <c r="D76" s="32">
        <v>7952502</v>
      </c>
      <c r="E76" s="37" t="s">
        <v>147</v>
      </c>
      <c r="F76" s="62">
        <v>421.1</v>
      </c>
      <c r="G76" s="23"/>
      <c r="H76" s="9"/>
      <c r="I76" s="52"/>
      <c r="J76" s="38"/>
      <c r="K76" s="38"/>
    </row>
    <row r="77" spans="1:11" ht="22.5">
      <c r="A77" s="28" t="s">
        <v>153</v>
      </c>
      <c r="B77" s="31">
        <v>4</v>
      </c>
      <c r="C77" s="8">
        <v>412</v>
      </c>
      <c r="D77" s="32">
        <v>7952503</v>
      </c>
      <c r="E77" s="37"/>
      <c r="F77" s="62">
        <f>F78</f>
        <v>200</v>
      </c>
      <c r="G77" s="23"/>
      <c r="H77" s="9"/>
      <c r="I77" s="52"/>
      <c r="J77" s="38"/>
      <c r="K77" s="38"/>
    </row>
    <row r="78" spans="1:11" ht="12.75">
      <c r="A78" s="61" t="s">
        <v>150</v>
      </c>
      <c r="B78" s="31">
        <v>4</v>
      </c>
      <c r="C78" s="8">
        <v>412</v>
      </c>
      <c r="D78" s="32">
        <v>7952503</v>
      </c>
      <c r="E78" s="37" t="s">
        <v>147</v>
      </c>
      <c r="F78" s="62">
        <v>200</v>
      </c>
      <c r="G78" s="23"/>
      <c r="H78" s="9"/>
      <c r="I78" s="52"/>
      <c r="J78" s="38"/>
      <c r="K78" s="38"/>
    </row>
    <row r="79" spans="1:11" ht="12.75" customHeight="1">
      <c r="A79" s="39"/>
      <c r="B79" s="12"/>
      <c r="C79" s="10"/>
      <c r="D79" s="13"/>
      <c r="E79" s="36"/>
      <c r="F79" s="64"/>
      <c r="G79" s="24"/>
      <c r="H79" s="14"/>
      <c r="I79" s="53"/>
      <c r="J79" s="55"/>
      <c r="K79" s="55"/>
    </row>
    <row r="80" spans="1:11" ht="12.75" customHeight="1">
      <c r="A80" s="59" t="s">
        <v>30</v>
      </c>
      <c r="B80" s="31">
        <v>5</v>
      </c>
      <c r="C80" s="8">
        <v>0</v>
      </c>
      <c r="D80" s="32">
        <v>0</v>
      </c>
      <c r="E80" s="37"/>
      <c r="F80" s="62">
        <f>F81</f>
        <v>33753.047</v>
      </c>
      <c r="G80" s="68"/>
      <c r="H80" s="69"/>
      <c r="I80" s="70"/>
      <c r="J80" s="38">
        <f>F80*1.05</f>
        <v>35440.69935</v>
      </c>
      <c r="K80" s="38">
        <f>J80*1.05</f>
        <v>37212.734317500006</v>
      </c>
    </row>
    <row r="81" spans="1:11" ht="21.75" customHeight="1">
      <c r="A81" s="60" t="s">
        <v>31</v>
      </c>
      <c r="B81" s="31">
        <v>5</v>
      </c>
      <c r="C81" s="8">
        <v>503</v>
      </c>
      <c r="D81" s="32">
        <v>6000500</v>
      </c>
      <c r="E81" s="37"/>
      <c r="F81" s="62">
        <f>F82+F83</f>
        <v>33753.047</v>
      </c>
      <c r="G81" s="68"/>
      <c r="H81" s="69"/>
      <c r="I81" s="70"/>
      <c r="J81" s="38">
        <f>F81*1.05</f>
        <v>35440.69935</v>
      </c>
      <c r="K81" s="38">
        <f>J81*1.05</f>
        <v>37212.734317500006</v>
      </c>
    </row>
    <row r="82" spans="1:11" ht="21.75" customHeight="1">
      <c r="A82" s="39" t="s">
        <v>83</v>
      </c>
      <c r="B82" s="31">
        <v>5</v>
      </c>
      <c r="C82" s="8">
        <v>503</v>
      </c>
      <c r="D82" s="32">
        <v>6000500</v>
      </c>
      <c r="E82" s="37" t="s">
        <v>85</v>
      </c>
      <c r="F82" s="62">
        <f>15755.722+500</f>
        <v>16255.722</v>
      </c>
      <c r="G82" s="68"/>
      <c r="H82" s="69"/>
      <c r="I82" s="70"/>
      <c r="J82" s="38">
        <f>F82*1.05</f>
        <v>17068.5081</v>
      </c>
      <c r="K82" s="38">
        <f>J82*1.05</f>
        <v>17921.933505</v>
      </c>
    </row>
    <row r="83" spans="1:11" ht="12.75" customHeight="1">
      <c r="A83" s="28" t="s">
        <v>83</v>
      </c>
      <c r="B83" s="31">
        <v>5</v>
      </c>
      <c r="C83" s="8">
        <v>503</v>
      </c>
      <c r="D83" s="32">
        <v>6000500</v>
      </c>
      <c r="E83" s="37" t="s">
        <v>82</v>
      </c>
      <c r="F83" s="63">
        <v>17497.325</v>
      </c>
      <c r="G83" s="24"/>
      <c r="H83" s="14"/>
      <c r="I83" s="53"/>
      <c r="J83" s="55"/>
      <c r="K83" s="55"/>
    </row>
    <row r="84" spans="1:11" ht="12.75" customHeight="1">
      <c r="A84" s="27" t="s">
        <v>32</v>
      </c>
      <c r="B84" s="31">
        <v>7</v>
      </c>
      <c r="C84" s="8">
        <v>0</v>
      </c>
      <c r="D84" s="32">
        <v>0</v>
      </c>
      <c r="E84" s="37"/>
      <c r="F84" s="62">
        <f>F85+F89+F107</f>
        <v>648616.499</v>
      </c>
      <c r="G84" s="68"/>
      <c r="H84" s="69"/>
      <c r="I84" s="70"/>
      <c r="J84" s="38">
        <f>J85+J89+J107+0.1</f>
        <v>668737.0948</v>
      </c>
      <c r="K84" s="38">
        <f>K85+K89+K107</f>
        <v>702173.8445400002</v>
      </c>
    </row>
    <row r="85" spans="1:11" ht="12.75" customHeight="1">
      <c r="A85" s="27" t="s">
        <v>33</v>
      </c>
      <c r="B85" s="31">
        <v>7</v>
      </c>
      <c r="C85" s="8">
        <v>701</v>
      </c>
      <c r="D85" s="32">
        <v>0</v>
      </c>
      <c r="E85" s="37"/>
      <c r="F85" s="62">
        <f>F86</f>
        <v>72344.01</v>
      </c>
      <c r="G85" s="68"/>
      <c r="H85" s="69"/>
      <c r="I85" s="70"/>
      <c r="J85" s="38">
        <f>J86</f>
        <v>75961.2105</v>
      </c>
      <c r="K85" s="38">
        <f>K86</f>
        <v>79759.27102500001</v>
      </c>
    </row>
    <row r="86" spans="1:11" ht="12.75">
      <c r="A86" s="29" t="s">
        <v>28</v>
      </c>
      <c r="B86" s="31">
        <v>7</v>
      </c>
      <c r="C86" s="8">
        <v>701</v>
      </c>
      <c r="D86" s="32">
        <v>4209900</v>
      </c>
      <c r="E86" s="37"/>
      <c r="F86" s="62">
        <f>F87+F88</f>
        <v>72344.01</v>
      </c>
      <c r="G86" s="68"/>
      <c r="H86" s="69"/>
      <c r="I86" s="70"/>
      <c r="J86" s="38">
        <f>J87+J88</f>
        <v>75961.2105</v>
      </c>
      <c r="K86" s="38">
        <f>K87+K88</f>
        <v>79759.27102500001</v>
      </c>
    </row>
    <row r="87" spans="1:11" ht="33.75">
      <c r="A87" s="28" t="s">
        <v>93</v>
      </c>
      <c r="B87" s="31">
        <v>7</v>
      </c>
      <c r="C87" s="8">
        <v>701</v>
      </c>
      <c r="D87" s="32">
        <v>4209900</v>
      </c>
      <c r="E87" s="37" t="s">
        <v>91</v>
      </c>
      <c r="F87" s="62">
        <v>70989.31</v>
      </c>
      <c r="G87" s="68"/>
      <c r="H87" s="69"/>
      <c r="I87" s="70"/>
      <c r="J87" s="38">
        <f>F87*1.05</f>
        <v>74538.7755</v>
      </c>
      <c r="K87" s="38">
        <f>J87*1.05</f>
        <v>78265.714275</v>
      </c>
    </row>
    <row r="88" spans="1:11" ht="12.75" customHeight="1">
      <c r="A88" s="28" t="s">
        <v>94</v>
      </c>
      <c r="B88" s="31">
        <v>7</v>
      </c>
      <c r="C88" s="8">
        <v>701</v>
      </c>
      <c r="D88" s="32">
        <v>4209900</v>
      </c>
      <c r="E88" s="37" t="s">
        <v>92</v>
      </c>
      <c r="F88" s="62">
        <v>1354.7</v>
      </c>
      <c r="G88" s="68"/>
      <c r="H88" s="69"/>
      <c r="I88" s="70"/>
      <c r="J88" s="38">
        <f>F88*1.05</f>
        <v>1422.4350000000002</v>
      </c>
      <c r="K88" s="38">
        <f>J88*1.05</f>
        <v>1493.5567500000002</v>
      </c>
    </row>
    <row r="89" spans="1:11" ht="12.75" customHeight="1">
      <c r="A89" s="27" t="s">
        <v>36</v>
      </c>
      <c r="B89" s="31">
        <v>7</v>
      </c>
      <c r="C89" s="8">
        <v>702</v>
      </c>
      <c r="D89" s="32">
        <v>0</v>
      </c>
      <c r="E89" s="37"/>
      <c r="F89" s="62">
        <f>F90+F93+F102+F99+F104</f>
        <v>557395.423</v>
      </c>
      <c r="G89" s="68"/>
      <c r="H89" s="69"/>
      <c r="I89" s="70"/>
      <c r="J89" s="38">
        <f>J90+J93+J102</f>
        <v>573128.115</v>
      </c>
      <c r="K89" s="38">
        <f>K90+K93+K102</f>
        <v>601784.5207500001</v>
      </c>
    </row>
    <row r="90" spans="1:11" ht="12.75">
      <c r="A90" s="29" t="s">
        <v>28</v>
      </c>
      <c r="B90" s="31">
        <v>7</v>
      </c>
      <c r="C90" s="8">
        <v>702</v>
      </c>
      <c r="D90" s="32">
        <v>4219900</v>
      </c>
      <c r="E90" s="37"/>
      <c r="F90" s="62">
        <f>F91+F92</f>
        <v>486049</v>
      </c>
      <c r="G90" s="68"/>
      <c r="H90" s="69"/>
      <c r="I90" s="70"/>
      <c r="J90" s="38">
        <f>J91+J92</f>
        <v>510351.45</v>
      </c>
      <c r="K90" s="38">
        <f>K91+K92</f>
        <v>535869.0225000001</v>
      </c>
    </row>
    <row r="91" spans="1:11" ht="21.75" customHeight="1">
      <c r="A91" s="28" t="s">
        <v>93</v>
      </c>
      <c r="B91" s="31">
        <v>7</v>
      </c>
      <c r="C91" s="8">
        <v>702</v>
      </c>
      <c r="D91" s="32">
        <v>4219900</v>
      </c>
      <c r="E91" s="37" t="s">
        <v>91</v>
      </c>
      <c r="F91" s="62">
        <v>482699</v>
      </c>
      <c r="G91" s="68"/>
      <c r="H91" s="69"/>
      <c r="I91" s="70"/>
      <c r="J91" s="38">
        <f>F91*1.05</f>
        <v>506833.95</v>
      </c>
      <c r="K91" s="38">
        <f>J91*1.05</f>
        <v>532175.6475000001</v>
      </c>
    </row>
    <row r="92" spans="1:11" ht="12.75" customHeight="1">
      <c r="A92" s="28" t="s">
        <v>94</v>
      </c>
      <c r="B92" s="31">
        <v>7</v>
      </c>
      <c r="C92" s="8">
        <v>702</v>
      </c>
      <c r="D92" s="32">
        <v>4219900</v>
      </c>
      <c r="E92" s="37" t="s">
        <v>92</v>
      </c>
      <c r="F92" s="62">
        <v>3350</v>
      </c>
      <c r="G92" s="68"/>
      <c r="H92" s="69"/>
      <c r="I92" s="70"/>
      <c r="J92" s="38">
        <f>F92*1.05</f>
        <v>3517.5</v>
      </c>
      <c r="K92" s="38">
        <f>J92*1.05</f>
        <v>3693.375</v>
      </c>
    </row>
    <row r="93" spans="1:11" ht="12.75">
      <c r="A93" s="29" t="s">
        <v>28</v>
      </c>
      <c r="B93" s="31">
        <v>7</v>
      </c>
      <c r="C93" s="8">
        <v>702</v>
      </c>
      <c r="D93" s="32">
        <v>4239900</v>
      </c>
      <c r="E93" s="37"/>
      <c r="F93" s="62">
        <f>F97+F98+F96+F95+F94</f>
        <v>51647.200000000004</v>
      </c>
      <c r="G93" s="68"/>
      <c r="H93" s="69"/>
      <c r="I93" s="70"/>
      <c r="J93" s="38">
        <f>J97+J98+J96+J95+J94</f>
        <v>54229.56</v>
      </c>
      <c r="K93" s="38">
        <f>K97+K98+K96+K95+K94</f>
        <v>56941.038000000015</v>
      </c>
    </row>
    <row r="94" spans="1:11" ht="12.75">
      <c r="A94" s="28" t="s">
        <v>80</v>
      </c>
      <c r="B94" s="31">
        <v>7</v>
      </c>
      <c r="C94" s="8">
        <v>702</v>
      </c>
      <c r="D94" s="32">
        <v>4239900</v>
      </c>
      <c r="E94" s="37" t="s">
        <v>90</v>
      </c>
      <c r="F94" s="62">
        <f>7562.2-102</f>
        <v>7460.2</v>
      </c>
      <c r="G94" s="23"/>
      <c r="H94" s="9"/>
      <c r="I94" s="52"/>
      <c r="J94" s="38">
        <f>F94*1.05</f>
        <v>7833.21</v>
      </c>
      <c r="K94" s="38">
        <f>J94*1.05</f>
        <v>8224.8705</v>
      </c>
    </row>
    <row r="95" spans="1:11" ht="22.5">
      <c r="A95" s="28" t="s">
        <v>97</v>
      </c>
      <c r="B95" s="31">
        <v>7</v>
      </c>
      <c r="C95" s="8">
        <v>702</v>
      </c>
      <c r="D95" s="32">
        <v>4239900</v>
      </c>
      <c r="E95" s="37" t="s">
        <v>96</v>
      </c>
      <c r="F95" s="62">
        <v>388.8</v>
      </c>
      <c r="G95" s="23"/>
      <c r="H95" s="9"/>
      <c r="I95" s="52"/>
      <c r="J95" s="38">
        <f>F95*1.05</f>
        <v>408.24</v>
      </c>
      <c r="K95" s="38">
        <f>J95*1.05</f>
        <v>428.65200000000004</v>
      </c>
    </row>
    <row r="96" spans="1:11" ht="22.5">
      <c r="A96" s="28" t="s">
        <v>83</v>
      </c>
      <c r="B96" s="31">
        <v>7</v>
      </c>
      <c r="C96" s="8">
        <v>702</v>
      </c>
      <c r="D96" s="32">
        <v>4239900</v>
      </c>
      <c r="E96" s="37" t="s">
        <v>82</v>
      </c>
      <c r="F96" s="62">
        <v>451.3</v>
      </c>
      <c r="G96" s="23"/>
      <c r="H96" s="9"/>
      <c r="I96" s="52"/>
      <c r="J96" s="38">
        <f>F96*1.05</f>
        <v>473.865</v>
      </c>
      <c r="K96" s="38">
        <f>J96*1.05</f>
        <v>497.55825000000004</v>
      </c>
    </row>
    <row r="97" spans="1:11" ht="33.75">
      <c r="A97" s="28" t="s">
        <v>93</v>
      </c>
      <c r="B97" s="31">
        <v>7</v>
      </c>
      <c r="C97" s="8">
        <v>702</v>
      </c>
      <c r="D97" s="32">
        <v>4239900</v>
      </c>
      <c r="E97" s="37" t="s">
        <v>91</v>
      </c>
      <c r="F97" s="62">
        <v>43346.9</v>
      </c>
      <c r="G97" s="68"/>
      <c r="H97" s="69"/>
      <c r="I97" s="70"/>
      <c r="J97" s="38">
        <f>F97*1.05</f>
        <v>45514.245</v>
      </c>
      <c r="K97" s="38">
        <f>J97*1.05</f>
        <v>47789.95725000001</v>
      </c>
    </row>
    <row r="98" spans="1:11" ht="12.75" customHeight="1" hidden="1">
      <c r="A98" s="28" t="s">
        <v>94</v>
      </c>
      <c r="B98" s="31">
        <v>7</v>
      </c>
      <c r="C98" s="8">
        <v>702</v>
      </c>
      <c r="D98" s="32">
        <v>4239900</v>
      </c>
      <c r="E98" s="37" t="s">
        <v>92</v>
      </c>
      <c r="F98" s="62"/>
      <c r="G98" s="68"/>
      <c r="H98" s="69"/>
      <c r="I98" s="70"/>
      <c r="J98" s="38">
        <f>F98*1.05</f>
        <v>0</v>
      </c>
      <c r="K98" s="38">
        <f>J98*1.05</f>
        <v>0</v>
      </c>
    </row>
    <row r="99" spans="1:11" ht="12.75" customHeight="1">
      <c r="A99" s="28" t="s">
        <v>126</v>
      </c>
      <c r="B99" s="31">
        <v>7</v>
      </c>
      <c r="C99" s="8">
        <v>702</v>
      </c>
      <c r="D99" s="32">
        <v>4360000</v>
      </c>
      <c r="E99" s="37"/>
      <c r="F99" s="62">
        <f>F100</f>
        <v>11559.123</v>
      </c>
      <c r="G99" s="23"/>
      <c r="H99" s="9"/>
      <c r="I99" s="52"/>
      <c r="J99" s="38"/>
      <c r="K99" s="38"/>
    </row>
    <row r="100" spans="1:11" ht="12.75" customHeight="1">
      <c r="A100" s="28" t="s">
        <v>127</v>
      </c>
      <c r="B100" s="31">
        <v>7</v>
      </c>
      <c r="C100" s="8">
        <v>702</v>
      </c>
      <c r="D100" s="32">
        <v>4360100</v>
      </c>
      <c r="E100" s="37"/>
      <c r="F100" s="62">
        <f>F101</f>
        <v>11559.123</v>
      </c>
      <c r="G100" s="23"/>
      <c r="H100" s="9"/>
      <c r="I100" s="52"/>
      <c r="J100" s="38"/>
      <c r="K100" s="38"/>
    </row>
    <row r="101" spans="1:11" ht="12.75" customHeight="1">
      <c r="A101" s="28" t="s">
        <v>94</v>
      </c>
      <c r="B101" s="31">
        <v>7</v>
      </c>
      <c r="C101" s="8">
        <v>702</v>
      </c>
      <c r="D101" s="32">
        <v>4360100</v>
      </c>
      <c r="E101" s="37" t="s">
        <v>92</v>
      </c>
      <c r="F101" s="62">
        <v>11559.123</v>
      </c>
      <c r="G101" s="23"/>
      <c r="H101" s="9"/>
      <c r="I101" s="52"/>
      <c r="J101" s="38"/>
      <c r="K101" s="38"/>
    </row>
    <row r="102" spans="1:11" ht="21.75" customHeight="1">
      <c r="A102" s="29" t="s">
        <v>95</v>
      </c>
      <c r="B102" s="31">
        <v>7</v>
      </c>
      <c r="C102" s="8">
        <v>702</v>
      </c>
      <c r="D102" s="32">
        <v>5200902</v>
      </c>
      <c r="E102" s="37"/>
      <c r="F102" s="62">
        <f>F103</f>
        <v>8140.1</v>
      </c>
      <c r="G102" s="68"/>
      <c r="H102" s="69"/>
      <c r="I102" s="70"/>
      <c r="J102" s="38">
        <f>J103</f>
        <v>8547.105000000001</v>
      </c>
      <c r="K102" s="38">
        <f>K103</f>
        <v>8974.460250000002</v>
      </c>
    </row>
    <row r="103" spans="1:11" ht="21.75" customHeight="1">
      <c r="A103" s="28" t="s">
        <v>93</v>
      </c>
      <c r="B103" s="31">
        <v>7</v>
      </c>
      <c r="C103" s="8">
        <v>702</v>
      </c>
      <c r="D103" s="32">
        <v>5200902</v>
      </c>
      <c r="E103" s="37" t="s">
        <v>91</v>
      </c>
      <c r="F103" s="62">
        <v>8140.1</v>
      </c>
      <c r="G103" s="68"/>
      <c r="H103" s="69"/>
      <c r="I103" s="70"/>
      <c r="J103" s="38">
        <f>F103*1.05</f>
        <v>8547.105000000001</v>
      </c>
      <c r="K103" s="38">
        <f>J103*1.05</f>
        <v>8974.460250000002</v>
      </c>
    </row>
    <row r="104" spans="1:11" ht="12.75" hidden="1">
      <c r="A104" s="28" t="s">
        <v>124</v>
      </c>
      <c r="B104" s="31">
        <v>7</v>
      </c>
      <c r="C104" s="8">
        <v>702</v>
      </c>
      <c r="D104" s="32">
        <v>5220000</v>
      </c>
      <c r="E104" s="37"/>
      <c r="F104" s="62">
        <f>F105</f>
        <v>0</v>
      </c>
      <c r="G104" s="23"/>
      <c r="H104" s="9"/>
      <c r="I104" s="52"/>
      <c r="J104" s="38"/>
      <c r="K104" s="38"/>
    </row>
    <row r="105" spans="1:11" ht="12.75" hidden="1">
      <c r="A105" s="28" t="s">
        <v>128</v>
      </c>
      <c r="B105" s="31">
        <v>7</v>
      </c>
      <c r="C105" s="8">
        <v>702</v>
      </c>
      <c r="D105" s="32">
        <v>5220018</v>
      </c>
      <c r="E105" s="37"/>
      <c r="F105" s="62">
        <f>F106</f>
        <v>0</v>
      </c>
      <c r="G105" s="23"/>
      <c r="H105" s="9"/>
      <c r="I105" s="52"/>
      <c r="J105" s="38"/>
      <c r="K105" s="38"/>
    </row>
    <row r="106" spans="1:11" ht="22.5" hidden="1">
      <c r="A106" s="28" t="s">
        <v>129</v>
      </c>
      <c r="B106" s="31">
        <v>7</v>
      </c>
      <c r="C106" s="8">
        <v>702</v>
      </c>
      <c r="D106" s="32">
        <v>5220018</v>
      </c>
      <c r="E106" s="37" t="s">
        <v>82</v>
      </c>
      <c r="F106" s="62"/>
      <c r="G106" s="23"/>
      <c r="H106" s="9"/>
      <c r="I106" s="52"/>
      <c r="J106" s="38"/>
      <c r="K106" s="38"/>
    </row>
    <row r="107" spans="1:11" ht="12.75" customHeight="1">
      <c r="A107" s="27" t="s">
        <v>37</v>
      </c>
      <c r="B107" s="31">
        <v>7</v>
      </c>
      <c r="C107" s="8">
        <v>709</v>
      </c>
      <c r="D107" s="32">
        <v>0</v>
      </c>
      <c r="E107" s="37"/>
      <c r="F107" s="62">
        <f>F108+F111+F115</f>
        <v>18877.066</v>
      </c>
      <c r="G107" s="68"/>
      <c r="H107" s="69"/>
      <c r="I107" s="70"/>
      <c r="J107" s="38">
        <f>J108+J111</f>
        <v>19647.6693</v>
      </c>
      <c r="K107" s="38">
        <f>K108+K111</f>
        <v>20630.052765000004</v>
      </c>
    </row>
    <row r="108" spans="1:11" ht="12.75" customHeight="1">
      <c r="A108" s="29" t="s">
        <v>11</v>
      </c>
      <c r="B108" s="31">
        <v>7</v>
      </c>
      <c r="C108" s="8">
        <v>709</v>
      </c>
      <c r="D108" s="32">
        <v>20400</v>
      </c>
      <c r="E108" s="37"/>
      <c r="F108" s="62">
        <f>F109+F110</f>
        <v>5500.866</v>
      </c>
      <c r="G108" s="68"/>
      <c r="H108" s="69"/>
      <c r="I108" s="70"/>
      <c r="J108" s="38">
        <f>J109+J110</f>
        <v>5775.9093</v>
      </c>
      <c r="K108" s="38">
        <f>K109+K110</f>
        <v>6064.704765</v>
      </c>
    </row>
    <row r="109" spans="1:11" ht="12.75">
      <c r="A109" s="28" t="s">
        <v>80</v>
      </c>
      <c r="B109" s="31">
        <v>7</v>
      </c>
      <c r="C109" s="8">
        <v>709</v>
      </c>
      <c r="D109" s="32">
        <v>20400</v>
      </c>
      <c r="E109" s="37" t="s">
        <v>81</v>
      </c>
      <c r="F109" s="62">
        <v>3395.423</v>
      </c>
      <c r="G109" s="68"/>
      <c r="H109" s="69"/>
      <c r="I109" s="70"/>
      <c r="J109" s="38">
        <f aca="true" t="shared" si="1" ref="J109:J114">F109*1.05</f>
        <v>3565.19415</v>
      </c>
      <c r="K109" s="38">
        <f aca="true" t="shared" si="2" ref="K109:K114">J109*1.05</f>
        <v>3743.4538575</v>
      </c>
    </row>
    <row r="110" spans="1:11" ht="22.5">
      <c r="A110" s="28" t="s">
        <v>83</v>
      </c>
      <c r="B110" s="31">
        <v>7</v>
      </c>
      <c r="C110" s="8">
        <v>709</v>
      </c>
      <c r="D110" s="32">
        <v>20400</v>
      </c>
      <c r="E110" s="37" t="s">
        <v>82</v>
      </c>
      <c r="F110" s="62">
        <v>2105.443</v>
      </c>
      <c r="G110" s="68"/>
      <c r="H110" s="69"/>
      <c r="I110" s="70"/>
      <c r="J110" s="38">
        <f t="shared" si="1"/>
        <v>2210.7151500000004</v>
      </c>
      <c r="K110" s="38">
        <f t="shared" si="2"/>
        <v>2321.2509075000007</v>
      </c>
    </row>
    <row r="111" spans="1:11" ht="12.75">
      <c r="A111" s="29" t="s">
        <v>28</v>
      </c>
      <c r="B111" s="31">
        <v>7</v>
      </c>
      <c r="C111" s="8">
        <v>709</v>
      </c>
      <c r="D111" s="32">
        <v>4529900</v>
      </c>
      <c r="E111" s="37"/>
      <c r="F111" s="62">
        <f>F112+F113+F114</f>
        <v>13211.2</v>
      </c>
      <c r="G111" s="68"/>
      <c r="H111" s="69"/>
      <c r="I111" s="70"/>
      <c r="J111" s="38">
        <f t="shared" si="1"/>
        <v>13871.760000000002</v>
      </c>
      <c r="K111" s="38">
        <f t="shared" si="2"/>
        <v>14565.348000000004</v>
      </c>
    </row>
    <row r="112" spans="1:11" ht="12.75">
      <c r="A112" s="28" t="s">
        <v>80</v>
      </c>
      <c r="B112" s="31">
        <v>7</v>
      </c>
      <c r="C112" s="8">
        <v>709</v>
      </c>
      <c r="D112" s="32">
        <v>4529900</v>
      </c>
      <c r="E112" s="37" t="s">
        <v>90</v>
      </c>
      <c r="F112" s="62">
        <v>11882.323</v>
      </c>
      <c r="G112" s="68"/>
      <c r="H112" s="69"/>
      <c r="I112" s="70"/>
      <c r="J112" s="38">
        <f t="shared" si="1"/>
        <v>12476.43915</v>
      </c>
      <c r="K112" s="38">
        <f t="shared" si="2"/>
        <v>13100.2611075</v>
      </c>
    </row>
    <row r="113" spans="1:11" ht="22.5" hidden="1">
      <c r="A113" s="28" t="s">
        <v>97</v>
      </c>
      <c r="B113" s="31">
        <v>7</v>
      </c>
      <c r="C113" s="8">
        <v>709</v>
      </c>
      <c r="D113" s="32">
        <v>4529900</v>
      </c>
      <c r="E113" s="37" t="s">
        <v>96</v>
      </c>
      <c r="F113" s="62"/>
      <c r="G113" s="68"/>
      <c r="H113" s="69"/>
      <c r="I113" s="70"/>
      <c r="J113" s="38">
        <f t="shared" si="1"/>
        <v>0</v>
      </c>
      <c r="K113" s="38">
        <f t="shared" si="2"/>
        <v>0</v>
      </c>
    </row>
    <row r="114" spans="1:11" s="46" customFormat="1" ht="21.75" customHeight="1">
      <c r="A114" s="28" t="s">
        <v>83</v>
      </c>
      <c r="B114" s="40">
        <v>7</v>
      </c>
      <c r="C114" s="41">
        <v>709</v>
      </c>
      <c r="D114" s="42">
        <v>4529900</v>
      </c>
      <c r="E114" s="43" t="s">
        <v>82</v>
      </c>
      <c r="F114" s="63">
        <v>1328.877</v>
      </c>
      <c r="G114" s="75"/>
      <c r="H114" s="76"/>
      <c r="I114" s="77"/>
      <c r="J114" s="38">
        <f t="shared" si="1"/>
        <v>1395.32085</v>
      </c>
      <c r="K114" s="38">
        <f t="shared" si="2"/>
        <v>1465.0868925000002</v>
      </c>
    </row>
    <row r="115" spans="1:11" s="46" customFormat="1" ht="21.75" customHeight="1">
      <c r="A115" s="28" t="s">
        <v>154</v>
      </c>
      <c r="B115" s="40">
        <v>7</v>
      </c>
      <c r="C115" s="41">
        <v>709</v>
      </c>
      <c r="D115" s="42">
        <v>5225002</v>
      </c>
      <c r="E115" s="43"/>
      <c r="F115" s="63">
        <f>F116</f>
        <v>165</v>
      </c>
      <c r="G115" s="45"/>
      <c r="H115" s="66"/>
      <c r="I115" s="67"/>
      <c r="J115" s="38"/>
      <c r="K115" s="38"/>
    </row>
    <row r="116" spans="1:11" s="46" customFormat="1" ht="21.75" customHeight="1">
      <c r="A116" s="28" t="s">
        <v>122</v>
      </c>
      <c r="B116" s="40">
        <v>7</v>
      </c>
      <c r="C116" s="41">
        <v>709</v>
      </c>
      <c r="D116" s="42">
        <v>5225002</v>
      </c>
      <c r="E116" s="43" t="s">
        <v>121</v>
      </c>
      <c r="F116" s="63">
        <v>165</v>
      </c>
      <c r="G116" s="45"/>
      <c r="H116" s="66"/>
      <c r="I116" s="67"/>
      <c r="J116" s="38"/>
      <c r="K116" s="38"/>
    </row>
    <row r="117" spans="1:11" ht="12.75" customHeight="1">
      <c r="A117" s="30"/>
      <c r="B117" s="12"/>
      <c r="C117" s="10"/>
      <c r="D117" s="13"/>
      <c r="E117" s="36"/>
      <c r="F117" s="64"/>
      <c r="G117" s="24"/>
      <c r="H117" s="14"/>
      <c r="I117" s="53"/>
      <c r="J117" s="55"/>
      <c r="K117" s="55"/>
    </row>
    <row r="118" spans="1:11" ht="22.5">
      <c r="A118" s="27" t="s">
        <v>38</v>
      </c>
      <c r="B118" s="31">
        <v>8</v>
      </c>
      <c r="C118" s="8">
        <v>0</v>
      </c>
      <c r="D118" s="32">
        <v>0</v>
      </c>
      <c r="E118" s="37"/>
      <c r="F118" s="62">
        <f>F119+F135</f>
        <v>22155.986999999997</v>
      </c>
      <c r="G118" s="68"/>
      <c r="H118" s="69"/>
      <c r="I118" s="70"/>
      <c r="J118" s="38">
        <f>J119+J135</f>
        <v>22170.8581</v>
      </c>
      <c r="K118" s="38">
        <f>K119+K135</f>
        <v>23229.401005000003</v>
      </c>
    </row>
    <row r="119" spans="1:11" ht="12.75" customHeight="1">
      <c r="A119" s="27" t="s">
        <v>39</v>
      </c>
      <c r="B119" s="31">
        <v>8</v>
      </c>
      <c r="C119" s="8">
        <v>801</v>
      </c>
      <c r="D119" s="32">
        <v>0</v>
      </c>
      <c r="E119" s="37"/>
      <c r="F119" s="62">
        <f>F120+F127+F124</f>
        <v>18690.922</v>
      </c>
      <c r="G119" s="68"/>
      <c r="H119" s="69"/>
      <c r="I119" s="70"/>
      <c r="J119" s="38">
        <f>J120+J127+J126</f>
        <v>20215.968100000002</v>
      </c>
      <c r="K119" s="38">
        <f>K120+K127+K126</f>
        <v>21176.766505000003</v>
      </c>
    </row>
    <row r="120" spans="1:11" ht="12.75">
      <c r="A120" s="29" t="s">
        <v>28</v>
      </c>
      <c r="B120" s="31">
        <v>8</v>
      </c>
      <c r="C120" s="8">
        <v>801</v>
      </c>
      <c r="D120" s="32">
        <v>4409900</v>
      </c>
      <c r="E120" s="37"/>
      <c r="F120" s="62">
        <f>F121+F123+F122</f>
        <v>10250.757</v>
      </c>
      <c r="G120" s="68"/>
      <c r="H120" s="69"/>
      <c r="I120" s="70"/>
      <c r="J120" s="38">
        <f>J121+J123+J122</f>
        <v>10763.294850000002</v>
      </c>
      <c r="K120" s="38">
        <f>K121+K123+K122</f>
        <v>11301.459592500003</v>
      </c>
    </row>
    <row r="121" spans="1:11" ht="12.75">
      <c r="A121" s="28" t="s">
        <v>80</v>
      </c>
      <c r="B121" s="31">
        <v>8</v>
      </c>
      <c r="C121" s="8">
        <v>801</v>
      </c>
      <c r="D121" s="32">
        <v>4409900</v>
      </c>
      <c r="E121" s="37" t="s">
        <v>90</v>
      </c>
      <c r="F121" s="62">
        <f>9366.357-102</f>
        <v>9264.357</v>
      </c>
      <c r="G121" s="68"/>
      <c r="H121" s="69"/>
      <c r="I121" s="70"/>
      <c r="J121" s="38">
        <f>F121*1.05</f>
        <v>9727.57485</v>
      </c>
      <c r="K121" s="38">
        <f>J121*1.05</f>
        <v>10213.953592500002</v>
      </c>
    </row>
    <row r="122" spans="1:11" ht="22.5">
      <c r="A122" s="28" t="s">
        <v>97</v>
      </c>
      <c r="B122" s="31">
        <v>8</v>
      </c>
      <c r="C122" s="8">
        <v>801</v>
      </c>
      <c r="D122" s="32">
        <v>4409900</v>
      </c>
      <c r="E122" s="37" t="s">
        <v>96</v>
      </c>
      <c r="F122" s="62">
        <v>264.8</v>
      </c>
      <c r="G122" s="23"/>
      <c r="H122" s="9"/>
      <c r="I122" s="52"/>
      <c r="J122" s="38">
        <f>F122*1.05</f>
        <v>278.04</v>
      </c>
      <c r="K122" s="38">
        <f>J122*1.05</f>
        <v>291.942</v>
      </c>
    </row>
    <row r="123" spans="1:11" ht="12.75" customHeight="1">
      <c r="A123" s="28" t="s">
        <v>83</v>
      </c>
      <c r="B123" s="31">
        <v>8</v>
      </c>
      <c r="C123" s="8">
        <v>801</v>
      </c>
      <c r="D123" s="32">
        <v>4409900</v>
      </c>
      <c r="E123" s="37" t="s">
        <v>82</v>
      </c>
      <c r="F123" s="62">
        <f>711.6+10</f>
        <v>721.6</v>
      </c>
      <c r="G123" s="68"/>
      <c r="H123" s="69"/>
      <c r="I123" s="70"/>
      <c r="J123" s="38">
        <f>F123*1.05</f>
        <v>757.6800000000001</v>
      </c>
      <c r="K123" s="38">
        <f>J123*1.05</f>
        <v>795.5640000000001</v>
      </c>
    </row>
    <row r="124" spans="1:11" ht="12.75" customHeight="1">
      <c r="A124" s="28" t="s">
        <v>115</v>
      </c>
      <c r="B124" s="31">
        <v>8</v>
      </c>
      <c r="C124" s="8">
        <v>801</v>
      </c>
      <c r="D124" s="32">
        <v>4400100</v>
      </c>
      <c r="E124" s="37"/>
      <c r="F124" s="62">
        <f>F126+F125</f>
        <v>390</v>
      </c>
      <c r="G124" s="23"/>
      <c r="H124" s="9"/>
      <c r="I124" s="52"/>
      <c r="J124" s="38">
        <f>J126</f>
        <v>1000</v>
      </c>
      <c r="K124" s="38">
        <f>K126</f>
        <v>1000</v>
      </c>
    </row>
    <row r="125" spans="1:11" ht="12.75" customHeight="1">
      <c r="A125" s="28" t="s">
        <v>83</v>
      </c>
      <c r="B125" s="31">
        <v>8</v>
      </c>
      <c r="C125" s="8">
        <v>801</v>
      </c>
      <c r="D125" s="32">
        <v>4400100</v>
      </c>
      <c r="E125" s="37" t="s">
        <v>82</v>
      </c>
      <c r="F125" s="62">
        <v>390</v>
      </c>
      <c r="G125" s="23"/>
      <c r="H125" s="9"/>
      <c r="I125" s="52"/>
      <c r="J125" s="38"/>
      <c r="K125" s="38"/>
    </row>
    <row r="126" spans="1:11" ht="12.75" customHeight="1" hidden="1">
      <c r="A126" s="28" t="s">
        <v>114</v>
      </c>
      <c r="B126" s="31">
        <v>8</v>
      </c>
      <c r="C126" s="8">
        <v>801</v>
      </c>
      <c r="D126" s="32">
        <v>4400100</v>
      </c>
      <c r="E126" s="37" t="s">
        <v>87</v>
      </c>
      <c r="F126" s="62"/>
      <c r="G126" s="23"/>
      <c r="H126" s="9"/>
      <c r="I126" s="52"/>
      <c r="J126" s="38">
        <v>1000</v>
      </c>
      <c r="K126" s="38">
        <v>1000</v>
      </c>
    </row>
    <row r="127" spans="1:11" ht="12.75">
      <c r="A127" s="29" t="s">
        <v>28</v>
      </c>
      <c r="B127" s="31">
        <v>8</v>
      </c>
      <c r="C127" s="8">
        <v>801</v>
      </c>
      <c r="D127" s="32">
        <v>4429900</v>
      </c>
      <c r="E127" s="37"/>
      <c r="F127" s="62">
        <f>F128+F130+F129</f>
        <v>8050.165</v>
      </c>
      <c r="G127" s="68"/>
      <c r="H127" s="69"/>
      <c r="I127" s="70"/>
      <c r="J127" s="38">
        <f>J128+J130+J129</f>
        <v>8452.67325</v>
      </c>
      <c r="K127" s="38">
        <f>K128+K130+K129</f>
        <v>8875.3069125</v>
      </c>
    </row>
    <row r="128" spans="1:11" ht="12.75">
      <c r="A128" s="28" t="s">
        <v>80</v>
      </c>
      <c r="B128" s="31">
        <v>8</v>
      </c>
      <c r="C128" s="8">
        <v>801</v>
      </c>
      <c r="D128" s="32">
        <v>4429900</v>
      </c>
      <c r="E128" s="37" t="s">
        <v>90</v>
      </c>
      <c r="F128" s="62">
        <f>7516.865-102</f>
        <v>7414.865</v>
      </c>
      <c r="G128" s="68"/>
      <c r="H128" s="69"/>
      <c r="I128" s="70"/>
      <c r="J128" s="38">
        <f>F128*1.05</f>
        <v>7785.60825</v>
      </c>
      <c r="K128" s="38">
        <f aca="true" t="shared" si="3" ref="K128:K134">J128*1.05</f>
        <v>8174.8886625000005</v>
      </c>
    </row>
    <row r="129" spans="1:11" ht="22.5">
      <c r="A129" s="28" t="s">
        <v>97</v>
      </c>
      <c r="B129" s="31">
        <v>8</v>
      </c>
      <c r="C129" s="8">
        <v>801</v>
      </c>
      <c r="D129" s="32">
        <v>4429900</v>
      </c>
      <c r="E129" s="37" t="s">
        <v>96</v>
      </c>
      <c r="F129" s="62">
        <v>296.2</v>
      </c>
      <c r="G129" s="23"/>
      <c r="H129" s="9"/>
      <c r="I129" s="52"/>
      <c r="J129" s="38">
        <f>F129*1.05</f>
        <v>311.01</v>
      </c>
      <c r="K129" s="38">
        <f t="shared" si="3"/>
        <v>326.5605</v>
      </c>
    </row>
    <row r="130" spans="1:11" ht="12.75" customHeight="1">
      <c r="A130" s="28" t="s">
        <v>83</v>
      </c>
      <c r="B130" s="31">
        <v>8</v>
      </c>
      <c r="C130" s="8">
        <v>801</v>
      </c>
      <c r="D130" s="32">
        <v>4429900</v>
      </c>
      <c r="E130" s="37" t="s">
        <v>82</v>
      </c>
      <c r="F130" s="62">
        <v>339.1</v>
      </c>
      <c r="G130" s="68"/>
      <c r="H130" s="69"/>
      <c r="I130" s="70"/>
      <c r="J130" s="38">
        <f>F130*1.05</f>
        <v>356.05500000000006</v>
      </c>
      <c r="K130" s="38">
        <f t="shared" si="3"/>
        <v>373.85775000000007</v>
      </c>
    </row>
    <row r="131" spans="1:11" ht="12.75" customHeight="1" hidden="1">
      <c r="A131" s="29" t="s">
        <v>40</v>
      </c>
      <c r="B131" s="31">
        <v>8</v>
      </c>
      <c r="C131" s="8">
        <v>801</v>
      </c>
      <c r="D131" s="32">
        <v>5220018</v>
      </c>
      <c r="E131" s="37"/>
      <c r="F131" s="62"/>
      <c r="G131" s="68"/>
      <c r="H131" s="69"/>
      <c r="I131" s="70"/>
      <c r="J131" s="38">
        <f>F131*1.055</f>
        <v>0</v>
      </c>
      <c r="K131" s="38">
        <f t="shared" si="3"/>
        <v>0</v>
      </c>
    </row>
    <row r="132" spans="1:11" ht="21.75" customHeight="1" hidden="1">
      <c r="A132" s="28" t="s">
        <v>29</v>
      </c>
      <c r="B132" s="31">
        <v>8</v>
      </c>
      <c r="C132" s="8">
        <v>801</v>
      </c>
      <c r="D132" s="32">
        <v>5220018</v>
      </c>
      <c r="E132" s="37"/>
      <c r="F132" s="62"/>
      <c r="G132" s="68"/>
      <c r="H132" s="69"/>
      <c r="I132" s="70"/>
      <c r="J132" s="38">
        <f>F132*1.055</f>
        <v>0</v>
      </c>
      <c r="K132" s="38">
        <f t="shared" si="3"/>
        <v>0</v>
      </c>
    </row>
    <row r="133" spans="1:11" ht="12.75" customHeight="1" hidden="1">
      <c r="A133" s="28" t="s">
        <v>12</v>
      </c>
      <c r="B133" s="31">
        <v>8</v>
      </c>
      <c r="C133" s="8">
        <v>801</v>
      </c>
      <c r="D133" s="32">
        <v>5220018</v>
      </c>
      <c r="E133" s="37"/>
      <c r="F133" s="62"/>
      <c r="G133" s="68"/>
      <c r="H133" s="69"/>
      <c r="I133" s="70"/>
      <c r="J133" s="38">
        <f>F133*1.055</f>
        <v>0</v>
      </c>
      <c r="K133" s="38">
        <f t="shared" si="3"/>
        <v>0</v>
      </c>
    </row>
    <row r="134" spans="1:11" ht="12.75" customHeight="1" hidden="1">
      <c r="A134" s="30" t="s">
        <v>15</v>
      </c>
      <c r="B134" s="12">
        <v>8</v>
      </c>
      <c r="C134" s="10">
        <v>801</v>
      </c>
      <c r="D134" s="13">
        <v>5220018</v>
      </c>
      <c r="E134" s="36"/>
      <c r="F134" s="64"/>
      <c r="G134" s="72"/>
      <c r="H134" s="73"/>
      <c r="I134" s="74"/>
      <c r="J134" s="38">
        <f>F134*1.055</f>
        <v>0</v>
      </c>
      <c r="K134" s="38">
        <f t="shared" si="3"/>
        <v>0</v>
      </c>
    </row>
    <row r="135" spans="1:11" ht="12.75" customHeight="1">
      <c r="A135" s="27" t="s">
        <v>41</v>
      </c>
      <c r="B135" s="31">
        <v>8</v>
      </c>
      <c r="C135" s="8">
        <v>804</v>
      </c>
      <c r="D135" s="32">
        <v>0</v>
      </c>
      <c r="E135" s="37"/>
      <c r="F135" s="62">
        <f>F136+F139</f>
        <v>3465.065</v>
      </c>
      <c r="G135" s="68"/>
      <c r="H135" s="69"/>
      <c r="I135" s="70"/>
      <c r="J135" s="38">
        <f>J136+J139</f>
        <v>1954.89</v>
      </c>
      <c r="K135" s="38">
        <f>K136+K139</f>
        <v>2052.6345</v>
      </c>
    </row>
    <row r="136" spans="1:11" ht="12.75" customHeight="1">
      <c r="A136" s="29" t="s">
        <v>11</v>
      </c>
      <c r="B136" s="31">
        <v>8</v>
      </c>
      <c r="C136" s="8">
        <v>804</v>
      </c>
      <c r="D136" s="32">
        <v>20400</v>
      </c>
      <c r="E136" s="37"/>
      <c r="F136" s="62">
        <f>F137+F138</f>
        <v>1013.9</v>
      </c>
      <c r="G136" s="68"/>
      <c r="H136" s="69"/>
      <c r="I136" s="70"/>
      <c r="J136" s="38">
        <f>J137+J138</f>
        <v>1064.595</v>
      </c>
      <c r="K136" s="38">
        <f>K137+K138</f>
        <v>1117.82475</v>
      </c>
    </row>
    <row r="137" spans="1:11" ht="12.75">
      <c r="A137" s="28" t="s">
        <v>80</v>
      </c>
      <c r="B137" s="31">
        <v>8</v>
      </c>
      <c r="C137" s="8">
        <v>804</v>
      </c>
      <c r="D137" s="32">
        <v>20400</v>
      </c>
      <c r="E137" s="37" t="s">
        <v>81</v>
      </c>
      <c r="F137" s="62">
        <v>852.5</v>
      </c>
      <c r="G137" s="68"/>
      <c r="H137" s="69"/>
      <c r="I137" s="70"/>
      <c r="J137" s="38">
        <f>F137*1.05</f>
        <v>895.125</v>
      </c>
      <c r="K137" s="38">
        <f aca="true" t="shared" si="4" ref="K137:K149">J137*1.05</f>
        <v>939.88125</v>
      </c>
    </row>
    <row r="138" spans="1:11" ht="22.5">
      <c r="A138" s="28" t="s">
        <v>83</v>
      </c>
      <c r="B138" s="31">
        <v>8</v>
      </c>
      <c r="C138" s="8">
        <v>804</v>
      </c>
      <c r="D138" s="32">
        <v>20400</v>
      </c>
      <c r="E138" s="37" t="s">
        <v>82</v>
      </c>
      <c r="F138" s="62">
        <v>161.4</v>
      </c>
      <c r="G138" s="68"/>
      <c r="H138" s="69"/>
      <c r="I138" s="70"/>
      <c r="J138" s="38">
        <f>F138*1.05</f>
        <v>169.47000000000003</v>
      </c>
      <c r="K138" s="38">
        <f t="shared" si="4"/>
        <v>177.94350000000003</v>
      </c>
    </row>
    <row r="139" spans="1:11" ht="12.75">
      <c r="A139" s="29" t="s">
        <v>28</v>
      </c>
      <c r="B139" s="31">
        <v>8</v>
      </c>
      <c r="C139" s="8">
        <v>804</v>
      </c>
      <c r="D139" s="32">
        <v>4529900</v>
      </c>
      <c r="E139" s="37"/>
      <c r="F139" s="62">
        <f>F140+F141+F142+F143</f>
        <v>2451.165</v>
      </c>
      <c r="G139" s="68"/>
      <c r="H139" s="69"/>
      <c r="I139" s="70"/>
      <c r="J139" s="38">
        <f>J140+J141</f>
        <v>890.2950000000001</v>
      </c>
      <c r="K139" s="38">
        <f>K140+K141</f>
        <v>934.8097500000001</v>
      </c>
    </row>
    <row r="140" spans="1:11" ht="12.75">
      <c r="A140" s="28" t="s">
        <v>80</v>
      </c>
      <c r="B140" s="31">
        <v>8</v>
      </c>
      <c r="C140" s="8">
        <v>804</v>
      </c>
      <c r="D140" s="32">
        <v>4529900</v>
      </c>
      <c r="E140" s="37" t="s">
        <v>90</v>
      </c>
      <c r="F140" s="62">
        <v>598.9</v>
      </c>
      <c r="G140" s="68"/>
      <c r="H140" s="69"/>
      <c r="I140" s="70"/>
      <c r="J140" s="38">
        <f>F140*1.05</f>
        <v>628.845</v>
      </c>
      <c r="K140" s="38">
        <f t="shared" si="4"/>
        <v>660.2872500000001</v>
      </c>
    </row>
    <row r="141" spans="1:11" ht="22.5">
      <c r="A141" s="28" t="s">
        <v>83</v>
      </c>
      <c r="B141" s="31">
        <v>8</v>
      </c>
      <c r="C141" s="8">
        <v>804</v>
      </c>
      <c r="D141" s="32">
        <v>4529900</v>
      </c>
      <c r="E141" s="37" t="s">
        <v>82</v>
      </c>
      <c r="F141" s="62">
        <f>151+98</f>
        <v>249</v>
      </c>
      <c r="G141" s="68"/>
      <c r="H141" s="69"/>
      <c r="I141" s="70"/>
      <c r="J141" s="38">
        <f>F141*1.05</f>
        <v>261.45</v>
      </c>
      <c r="K141" s="38">
        <f t="shared" si="4"/>
        <v>274.5225</v>
      </c>
    </row>
    <row r="142" spans="1:11" ht="33.75">
      <c r="A142" s="28" t="s">
        <v>93</v>
      </c>
      <c r="B142" s="31">
        <v>8</v>
      </c>
      <c r="C142" s="8">
        <v>804</v>
      </c>
      <c r="D142" s="32">
        <v>4529900</v>
      </c>
      <c r="E142" s="37" t="s">
        <v>91</v>
      </c>
      <c r="F142" s="62">
        <v>1484.265</v>
      </c>
      <c r="G142" s="23"/>
      <c r="H142" s="9"/>
      <c r="I142" s="52"/>
      <c r="J142" s="38">
        <f>F142*1.05</f>
        <v>1558.4782500000001</v>
      </c>
      <c r="K142" s="38">
        <f t="shared" si="4"/>
        <v>1636.4021625000003</v>
      </c>
    </row>
    <row r="143" spans="1:11" ht="12.75">
      <c r="A143" s="28" t="s">
        <v>94</v>
      </c>
      <c r="B143" s="31">
        <v>8</v>
      </c>
      <c r="C143" s="8">
        <v>804</v>
      </c>
      <c r="D143" s="32">
        <v>4529900</v>
      </c>
      <c r="E143" s="37" t="s">
        <v>92</v>
      </c>
      <c r="F143" s="62">
        <v>119</v>
      </c>
      <c r="G143" s="23"/>
      <c r="H143" s="9"/>
      <c r="I143" s="52"/>
      <c r="J143" s="38">
        <f>F143*1.05</f>
        <v>124.95</v>
      </c>
      <c r="K143" s="38">
        <f t="shared" si="4"/>
        <v>131.19750000000002</v>
      </c>
    </row>
    <row r="144" spans="1:11" ht="12.75" customHeight="1">
      <c r="A144" s="30"/>
      <c r="B144" s="12"/>
      <c r="C144" s="10"/>
      <c r="D144" s="13"/>
      <c r="E144" s="36"/>
      <c r="F144" s="64"/>
      <c r="G144" s="24"/>
      <c r="H144" s="14"/>
      <c r="I144" s="53"/>
      <c r="J144" s="55"/>
      <c r="K144" s="55"/>
    </row>
    <row r="145" spans="1:11" ht="12.75" hidden="1">
      <c r="A145" s="27" t="s">
        <v>42</v>
      </c>
      <c r="B145" s="31">
        <v>9</v>
      </c>
      <c r="C145" s="8">
        <v>0</v>
      </c>
      <c r="D145" s="32">
        <v>0</v>
      </c>
      <c r="E145" s="37"/>
      <c r="F145" s="62">
        <f>F146+F152</f>
        <v>0</v>
      </c>
      <c r="G145" s="68"/>
      <c r="H145" s="69"/>
      <c r="I145" s="70"/>
      <c r="J145" s="38">
        <f>J146+J152</f>
        <v>0</v>
      </c>
      <c r="K145" s="38">
        <f>K146+K152</f>
        <v>0</v>
      </c>
    </row>
    <row r="146" spans="1:11" ht="12.75" customHeight="1" hidden="1">
      <c r="A146" s="27" t="s">
        <v>43</v>
      </c>
      <c r="B146" s="31">
        <v>9</v>
      </c>
      <c r="C146" s="8">
        <v>901</v>
      </c>
      <c r="D146" s="32">
        <v>0</v>
      </c>
      <c r="E146" s="37"/>
      <c r="F146" s="62">
        <f>F147+F150</f>
        <v>0</v>
      </c>
      <c r="G146" s="68"/>
      <c r="H146" s="69"/>
      <c r="I146" s="70"/>
      <c r="J146" s="38">
        <f>J147+J150</f>
        <v>0</v>
      </c>
      <c r="K146" s="38">
        <f>K147+K150</f>
        <v>0</v>
      </c>
    </row>
    <row r="147" spans="1:11" ht="12.75" hidden="1">
      <c r="A147" s="29" t="s">
        <v>28</v>
      </c>
      <c r="B147" s="31">
        <v>9</v>
      </c>
      <c r="C147" s="8">
        <v>901</v>
      </c>
      <c r="D147" s="32">
        <v>4709900</v>
      </c>
      <c r="E147" s="37"/>
      <c r="F147" s="62">
        <f>F148+F149</f>
        <v>0</v>
      </c>
      <c r="G147" s="68"/>
      <c r="H147" s="69"/>
      <c r="I147" s="70"/>
      <c r="J147" s="38">
        <f>J148+J149</f>
        <v>0</v>
      </c>
      <c r="K147" s="38">
        <f>K148+K149</f>
        <v>0</v>
      </c>
    </row>
    <row r="148" spans="1:11" ht="33.75" hidden="1">
      <c r="A148" s="28" t="s">
        <v>93</v>
      </c>
      <c r="B148" s="31">
        <v>9</v>
      </c>
      <c r="C148" s="8">
        <v>901</v>
      </c>
      <c r="D148" s="32">
        <v>4709900</v>
      </c>
      <c r="E148" s="37" t="s">
        <v>91</v>
      </c>
      <c r="F148" s="62"/>
      <c r="G148" s="68"/>
      <c r="H148" s="69"/>
      <c r="I148" s="70"/>
      <c r="J148" s="38">
        <f>F148*1.05</f>
        <v>0</v>
      </c>
      <c r="K148" s="38">
        <f t="shared" si="4"/>
        <v>0</v>
      </c>
    </row>
    <row r="149" spans="1:11" ht="12.75" customHeight="1" hidden="1">
      <c r="A149" s="28" t="s">
        <v>94</v>
      </c>
      <c r="B149" s="31">
        <v>9</v>
      </c>
      <c r="C149" s="8">
        <v>901</v>
      </c>
      <c r="D149" s="32">
        <v>4709900</v>
      </c>
      <c r="E149" s="37" t="s">
        <v>92</v>
      </c>
      <c r="F149" s="62"/>
      <c r="G149" s="68"/>
      <c r="H149" s="69"/>
      <c r="I149" s="70"/>
      <c r="J149" s="38">
        <f>F149*1.05</f>
        <v>0</v>
      </c>
      <c r="K149" s="38">
        <f t="shared" si="4"/>
        <v>0</v>
      </c>
    </row>
    <row r="150" spans="1:11" ht="12.75" hidden="1">
      <c r="A150" s="29" t="s">
        <v>44</v>
      </c>
      <c r="B150" s="31">
        <v>9</v>
      </c>
      <c r="C150" s="8">
        <v>901</v>
      </c>
      <c r="D150" s="32">
        <v>5201801</v>
      </c>
      <c r="E150" s="37"/>
      <c r="F150" s="62">
        <f>F151</f>
        <v>0</v>
      </c>
      <c r="G150" s="68"/>
      <c r="H150" s="69"/>
      <c r="I150" s="70"/>
      <c r="J150" s="38"/>
      <c r="K150" s="38"/>
    </row>
    <row r="151" spans="1:11" ht="33.75" hidden="1">
      <c r="A151" s="28" t="s">
        <v>93</v>
      </c>
      <c r="B151" s="31">
        <v>9</v>
      </c>
      <c r="C151" s="8">
        <v>901</v>
      </c>
      <c r="D151" s="32">
        <v>5201801</v>
      </c>
      <c r="E151" s="37" t="s">
        <v>91</v>
      </c>
      <c r="F151" s="62"/>
      <c r="G151" s="68"/>
      <c r="H151" s="69"/>
      <c r="I151" s="70"/>
      <c r="J151" s="38"/>
      <c r="K151" s="38"/>
    </row>
    <row r="152" spans="1:11" ht="12.75" customHeight="1" hidden="1">
      <c r="A152" s="27" t="s">
        <v>45</v>
      </c>
      <c r="B152" s="31">
        <v>9</v>
      </c>
      <c r="C152" s="8">
        <v>902</v>
      </c>
      <c r="D152" s="32">
        <v>0</v>
      </c>
      <c r="E152" s="37"/>
      <c r="F152" s="62">
        <f>F153</f>
        <v>0</v>
      </c>
      <c r="G152" s="68"/>
      <c r="H152" s="69"/>
      <c r="I152" s="70"/>
      <c r="J152" s="38"/>
      <c r="K152" s="38"/>
    </row>
    <row r="153" spans="1:11" ht="12.75" hidden="1">
      <c r="A153" s="29" t="s">
        <v>44</v>
      </c>
      <c r="B153" s="31">
        <v>9</v>
      </c>
      <c r="C153" s="8">
        <v>902</v>
      </c>
      <c r="D153" s="32">
        <v>5201801</v>
      </c>
      <c r="E153" s="37"/>
      <c r="F153" s="62">
        <f>F154</f>
        <v>0</v>
      </c>
      <c r="G153" s="68"/>
      <c r="H153" s="69"/>
      <c r="I153" s="70"/>
      <c r="J153" s="38"/>
      <c r="K153" s="38"/>
    </row>
    <row r="154" spans="1:11" ht="33.75" hidden="1">
      <c r="A154" s="28" t="s">
        <v>93</v>
      </c>
      <c r="B154" s="31">
        <v>9</v>
      </c>
      <c r="C154" s="8">
        <v>902</v>
      </c>
      <c r="D154" s="32">
        <v>5201801</v>
      </c>
      <c r="E154" s="37" t="s">
        <v>91</v>
      </c>
      <c r="F154" s="62"/>
      <c r="G154" s="68"/>
      <c r="H154" s="69"/>
      <c r="I154" s="70"/>
      <c r="J154" s="38"/>
      <c r="K154" s="38"/>
    </row>
    <row r="155" spans="1:11" ht="12.75" customHeight="1" hidden="1">
      <c r="A155" s="30"/>
      <c r="B155" s="12"/>
      <c r="C155" s="10"/>
      <c r="D155" s="13"/>
      <c r="E155" s="36"/>
      <c r="F155" s="64"/>
      <c r="G155" s="24"/>
      <c r="H155" s="14"/>
      <c r="I155" s="53"/>
      <c r="J155" s="55"/>
      <c r="K155" s="55"/>
    </row>
    <row r="156" spans="1:11" ht="12.75" customHeight="1">
      <c r="A156" s="27" t="s">
        <v>46</v>
      </c>
      <c r="B156" s="31">
        <v>10</v>
      </c>
      <c r="C156" s="8">
        <v>0</v>
      </c>
      <c r="D156" s="32">
        <v>0</v>
      </c>
      <c r="E156" s="37"/>
      <c r="F156" s="62">
        <f>F157+F162+F245+F230</f>
        <v>295110.559</v>
      </c>
      <c r="G156" s="68"/>
      <c r="H156" s="69"/>
      <c r="I156" s="70"/>
      <c r="J156" s="38" t="e">
        <f>J157+J162+J245+J230</f>
        <v>#REF!</v>
      </c>
      <c r="K156" s="38" t="e">
        <f>K157+K162+K245+K230</f>
        <v>#REF!</v>
      </c>
    </row>
    <row r="157" spans="1:11" ht="12.75" customHeight="1">
      <c r="A157" s="27" t="s">
        <v>47</v>
      </c>
      <c r="B157" s="31">
        <v>10</v>
      </c>
      <c r="C157" s="8">
        <v>1002</v>
      </c>
      <c r="D157" s="32">
        <v>0</v>
      </c>
      <c r="E157" s="37"/>
      <c r="F157" s="62">
        <f>F158</f>
        <v>54757.439999999995</v>
      </c>
      <c r="G157" s="68"/>
      <c r="H157" s="69"/>
      <c r="I157" s="70"/>
      <c r="J157" s="38">
        <f>J158</f>
        <v>56416.83495</v>
      </c>
      <c r="K157" s="38">
        <f>K158</f>
        <v>59237.67669750001</v>
      </c>
    </row>
    <row r="158" spans="1:11" ht="12.75">
      <c r="A158" s="29" t="s">
        <v>48</v>
      </c>
      <c r="B158" s="31">
        <v>10</v>
      </c>
      <c r="C158" s="8">
        <v>1002</v>
      </c>
      <c r="D158" s="32">
        <v>5079900</v>
      </c>
      <c r="E158" s="37"/>
      <c r="F158" s="62">
        <f>F159+F161+F160</f>
        <v>54757.439999999995</v>
      </c>
      <c r="G158" s="68"/>
      <c r="H158" s="69"/>
      <c r="I158" s="70"/>
      <c r="J158" s="38">
        <f>J159+J161</f>
        <v>56416.83495</v>
      </c>
      <c r="K158" s="38">
        <f>K159+K161</f>
        <v>59237.67669750001</v>
      </c>
    </row>
    <row r="159" spans="1:11" ht="12.75">
      <c r="A159" s="28" t="s">
        <v>80</v>
      </c>
      <c r="B159" s="31">
        <v>10</v>
      </c>
      <c r="C159" s="8">
        <v>1002</v>
      </c>
      <c r="D159" s="32">
        <v>5079900</v>
      </c>
      <c r="E159" s="37" t="s">
        <v>90</v>
      </c>
      <c r="F159" s="62">
        <v>48761.719</v>
      </c>
      <c r="G159" s="68"/>
      <c r="H159" s="69"/>
      <c r="I159" s="70"/>
      <c r="J159" s="38">
        <f>F159*1.05</f>
        <v>51199.80495</v>
      </c>
      <c r="K159" s="38">
        <f>J159*1.05</f>
        <v>53759.7951975</v>
      </c>
    </row>
    <row r="160" spans="1:11" ht="28.5" customHeight="1">
      <c r="A160" s="28" t="s">
        <v>122</v>
      </c>
      <c r="B160" s="31">
        <v>10</v>
      </c>
      <c r="C160" s="8">
        <v>1002</v>
      </c>
      <c r="D160" s="32">
        <v>5079900</v>
      </c>
      <c r="E160" s="37" t="s">
        <v>121</v>
      </c>
      <c r="F160" s="62">
        <v>1027.121</v>
      </c>
      <c r="G160" s="23"/>
      <c r="H160" s="9"/>
      <c r="I160" s="52"/>
      <c r="J160" s="38"/>
      <c r="K160" s="38"/>
    </row>
    <row r="161" spans="1:11" ht="22.5">
      <c r="A161" s="28" t="s">
        <v>83</v>
      </c>
      <c r="B161" s="31">
        <v>10</v>
      </c>
      <c r="C161" s="8">
        <v>1002</v>
      </c>
      <c r="D161" s="32">
        <v>5079900</v>
      </c>
      <c r="E161" s="37" t="s">
        <v>82</v>
      </c>
      <c r="F161" s="62">
        <v>4968.6</v>
      </c>
      <c r="G161" s="68"/>
      <c r="H161" s="69"/>
      <c r="I161" s="70"/>
      <c r="J161" s="38">
        <f>F161*1.05</f>
        <v>5217.030000000001</v>
      </c>
      <c r="K161" s="38">
        <f>J161*1.05</f>
        <v>5477.881500000001</v>
      </c>
    </row>
    <row r="162" spans="1:11" ht="12.75" customHeight="1">
      <c r="A162" s="27" t="s">
        <v>49</v>
      </c>
      <c r="B162" s="31">
        <v>10</v>
      </c>
      <c r="C162" s="8">
        <v>1003</v>
      </c>
      <c r="D162" s="32">
        <v>0</v>
      </c>
      <c r="E162" s="37"/>
      <c r="F162" s="62">
        <f>F173+F176+F184+F187+F190+F193+F196+F199+F204+F207+F210+F213+F216+F219+F221+F224+F226+F178+F228</f>
        <v>222539.268</v>
      </c>
      <c r="G162" s="68"/>
      <c r="H162" s="69"/>
      <c r="I162" s="70"/>
      <c r="J162" s="38">
        <f>J173+J190+J193+J199+J207+J213+J216+J219</f>
        <v>85262.27325</v>
      </c>
      <c r="K162" s="38">
        <f>K173+K190+K193+K199+K207+K213+K216+K219</f>
        <v>89525.3869125</v>
      </c>
    </row>
    <row r="163" spans="1:11" ht="32.25" customHeight="1" hidden="1">
      <c r="A163" s="29" t="s">
        <v>50</v>
      </c>
      <c r="B163" s="31">
        <v>10</v>
      </c>
      <c r="C163" s="8">
        <v>1003</v>
      </c>
      <c r="D163" s="32">
        <v>1008821</v>
      </c>
      <c r="E163" s="37"/>
      <c r="F163" s="62"/>
      <c r="G163" s="68"/>
      <c r="H163" s="69"/>
      <c r="I163" s="70"/>
      <c r="J163" s="55"/>
      <c r="K163" s="55"/>
    </row>
    <row r="164" spans="1:11" ht="12.75" customHeight="1" hidden="1">
      <c r="A164" s="28" t="s">
        <v>51</v>
      </c>
      <c r="B164" s="31">
        <v>10</v>
      </c>
      <c r="C164" s="8">
        <v>1003</v>
      </c>
      <c r="D164" s="32">
        <v>1008821</v>
      </c>
      <c r="E164" s="37"/>
      <c r="F164" s="62"/>
      <c r="G164" s="68"/>
      <c r="H164" s="69"/>
      <c r="I164" s="70"/>
      <c r="J164" s="55"/>
      <c r="K164" s="55"/>
    </row>
    <row r="165" spans="1:11" ht="12.75" customHeight="1" hidden="1">
      <c r="A165" s="28" t="s">
        <v>10</v>
      </c>
      <c r="B165" s="31">
        <v>10</v>
      </c>
      <c r="C165" s="8">
        <v>1003</v>
      </c>
      <c r="D165" s="32">
        <v>1008821</v>
      </c>
      <c r="E165" s="37"/>
      <c r="F165" s="62"/>
      <c r="G165" s="68"/>
      <c r="H165" s="69"/>
      <c r="I165" s="70"/>
      <c r="J165" s="55"/>
      <c r="K165" s="55"/>
    </row>
    <row r="166" spans="1:11" ht="12.75" customHeight="1" hidden="1">
      <c r="A166" s="30" t="s">
        <v>34</v>
      </c>
      <c r="B166" s="12">
        <v>10</v>
      </c>
      <c r="C166" s="10">
        <v>1003</v>
      </c>
      <c r="D166" s="13">
        <v>1008821</v>
      </c>
      <c r="E166" s="36"/>
      <c r="F166" s="64"/>
      <c r="G166" s="72"/>
      <c r="H166" s="73"/>
      <c r="I166" s="74"/>
      <c r="J166" s="55"/>
      <c r="K166" s="55"/>
    </row>
    <row r="167" spans="1:11" ht="12.75" customHeight="1" hidden="1">
      <c r="A167" s="30" t="s">
        <v>35</v>
      </c>
      <c r="B167" s="12">
        <v>10</v>
      </c>
      <c r="C167" s="10">
        <v>1003</v>
      </c>
      <c r="D167" s="13">
        <v>1008821</v>
      </c>
      <c r="E167" s="36"/>
      <c r="F167" s="64"/>
      <c r="G167" s="72"/>
      <c r="H167" s="73"/>
      <c r="I167" s="74"/>
      <c r="J167" s="55"/>
      <c r="K167" s="55"/>
    </row>
    <row r="168" spans="1:11" ht="32.25" customHeight="1" hidden="1">
      <c r="A168" s="29" t="s">
        <v>52</v>
      </c>
      <c r="B168" s="31">
        <v>10</v>
      </c>
      <c r="C168" s="8">
        <v>1003</v>
      </c>
      <c r="D168" s="32">
        <v>1008822</v>
      </c>
      <c r="E168" s="37"/>
      <c r="F168" s="62"/>
      <c r="G168" s="68"/>
      <c r="H168" s="69"/>
      <c r="I168" s="70"/>
      <c r="J168" s="55"/>
      <c r="K168" s="55"/>
    </row>
    <row r="169" spans="1:11" ht="12.75" customHeight="1" hidden="1">
      <c r="A169" s="28" t="s">
        <v>51</v>
      </c>
      <c r="B169" s="31">
        <v>10</v>
      </c>
      <c r="C169" s="8">
        <v>1003</v>
      </c>
      <c r="D169" s="32">
        <v>1008822</v>
      </c>
      <c r="E169" s="37"/>
      <c r="F169" s="62"/>
      <c r="G169" s="68"/>
      <c r="H169" s="69"/>
      <c r="I169" s="70"/>
      <c r="J169" s="55"/>
      <c r="K169" s="55"/>
    </row>
    <row r="170" spans="1:11" ht="12.75" customHeight="1" hidden="1">
      <c r="A170" s="28" t="s">
        <v>10</v>
      </c>
      <c r="B170" s="31">
        <v>10</v>
      </c>
      <c r="C170" s="8">
        <v>1003</v>
      </c>
      <c r="D170" s="32">
        <v>1008822</v>
      </c>
      <c r="E170" s="37"/>
      <c r="F170" s="62"/>
      <c r="G170" s="68"/>
      <c r="H170" s="69"/>
      <c r="I170" s="70"/>
      <c r="J170" s="55"/>
      <c r="K170" s="55"/>
    </row>
    <row r="171" spans="1:11" ht="12.75" customHeight="1" hidden="1">
      <c r="A171" s="30" t="s">
        <v>34</v>
      </c>
      <c r="B171" s="12">
        <v>10</v>
      </c>
      <c r="C171" s="10">
        <v>1003</v>
      </c>
      <c r="D171" s="13">
        <v>1008822</v>
      </c>
      <c r="E171" s="36"/>
      <c r="F171" s="64"/>
      <c r="G171" s="72"/>
      <c r="H171" s="73"/>
      <c r="I171" s="74"/>
      <c r="J171" s="55"/>
      <c r="K171" s="55"/>
    </row>
    <row r="172" spans="1:11" ht="12.75" customHeight="1" hidden="1">
      <c r="A172" s="30" t="s">
        <v>35</v>
      </c>
      <c r="B172" s="12">
        <v>10</v>
      </c>
      <c r="C172" s="10">
        <v>1003</v>
      </c>
      <c r="D172" s="13">
        <v>1008822</v>
      </c>
      <c r="E172" s="36"/>
      <c r="F172" s="64"/>
      <c r="G172" s="72"/>
      <c r="H172" s="73"/>
      <c r="I172" s="74"/>
      <c r="J172" s="55"/>
      <c r="K172" s="55"/>
    </row>
    <row r="173" spans="1:11" ht="22.5">
      <c r="A173" s="29" t="s">
        <v>53</v>
      </c>
      <c r="B173" s="31">
        <v>10</v>
      </c>
      <c r="C173" s="8">
        <v>1003</v>
      </c>
      <c r="D173" s="32">
        <v>5052205</v>
      </c>
      <c r="E173" s="37"/>
      <c r="F173" s="62">
        <f>F175+F174</f>
        <v>966.727</v>
      </c>
      <c r="G173" s="68"/>
      <c r="H173" s="69"/>
      <c r="I173" s="70"/>
      <c r="J173" s="38">
        <f>J175</f>
        <v>1001.3115</v>
      </c>
      <c r="K173" s="38">
        <f>K175</f>
        <v>1051.377075</v>
      </c>
    </row>
    <row r="174" spans="1:11" ht="22.5">
      <c r="A174" s="28" t="s">
        <v>83</v>
      </c>
      <c r="B174" s="31">
        <v>10</v>
      </c>
      <c r="C174" s="8">
        <v>1003</v>
      </c>
      <c r="D174" s="32">
        <v>5052205</v>
      </c>
      <c r="E174" s="37" t="s">
        <v>82</v>
      </c>
      <c r="F174" s="62">
        <v>13.097</v>
      </c>
      <c r="G174" s="23"/>
      <c r="H174" s="9"/>
      <c r="I174" s="52"/>
      <c r="J174" s="38"/>
      <c r="K174" s="38"/>
    </row>
    <row r="175" spans="1:11" ht="22.5">
      <c r="A175" s="28" t="s">
        <v>99</v>
      </c>
      <c r="B175" s="31">
        <v>10</v>
      </c>
      <c r="C175" s="8">
        <v>1003</v>
      </c>
      <c r="D175" s="32">
        <v>5052205</v>
      </c>
      <c r="E175" s="37" t="s">
        <v>98</v>
      </c>
      <c r="F175" s="62">
        <v>953.63</v>
      </c>
      <c r="G175" s="68"/>
      <c r="H175" s="69"/>
      <c r="I175" s="70"/>
      <c r="J175" s="38">
        <f>F175*1.05</f>
        <v>1001.3115</v>
      </c>
      <c r="K175" s="38">
        <f aca="true" t="shared" si="5" ref="K175:K242">J175*1.05</f>
        <v>1051.377075</v>
      </c>
    </row>
    <row r="176" spans="1:11" ht="22.5">
      <c r="A176" s="28" t="s">
        <v>131</v>
      </c>
      <c r="B176" s="31">
        <v>10</v>
      </c>
      <c r="C176" s="8">
        <v>1003</v>
      </c>
      <c r="D176" s="32">
        <v>5052901</v>
      </c>
      <c r="E176" s="37"/>
      <c r="F176" s="62">
        <f>F177</f>
        <v>11.728</v>
      </c>
      <c r="G176" s="23"/>
      <c r="H176" s="9"/>
      <c r="I176" s="52"/>
      <c r="J176" s="38"/>
      <c r="K176" s="38"/>
    </row>
    <row r="177" spans="1:11" ht="22.5">
      <c r="A177" s="28" t="s">
        <v>102</v>
      </c>
      <c r="B177" s="31">
        <v>10</v>
      </c>
      <c r="C177" s="8">
        <v>1003</v>
      </c>
      <c r="D177" s="32">
        <v>5052901</v>
      </c>
      <c r="E177" s="37" t="s">
        <v>98</v>
      </c>
      <c r="F177" s="62">
        <v>11.728</v>
      </c>
      <c r="G177" s="23"/>
      <c r="H177" s="9"/>
      <c r="I177" s="52"/>
      <c r="J177" s="38"/>
      <c r="K177" s="38"/>
    </row>
    <row r="178" spans="1:11" ht="67.5">
      <c r="A178" s="29" t="s">
        <v>55</v>
      </c>
      <c r="B178" s="31">
        <v>10</v>
      </c>
      <c r="C178" s="8">
        <v>1003</v>
      </c>
      <c r="D178" s="32">
        <v>5053401</v>
      </c>
      <c r="E178" s="37"/>
      <c r="F178" s="62">
        <f>F179</f>
        <v>5940</v>
      </c>
      <c r="G178" s="68"/>
      <c r="H178" s="69"/>
      <c r="I178" s="70"/>
      <c r="J178" s="38">
        <f aca="true" t="shared" si="6" ref="J178:J184">F178*1.055</f>
        <v>6266.7</v>
      </c>
      <c r="K178" s="38">
        <f t="shared" si="5"/>
        <v>6580.035</v>
      </c>
    </row>
    <row r="179" spans="1:11" ht="12.75" customHeight="1">
      <c r="A179" s="28" t="s">
        <v>54</v>
      </c>
      <c r="B179" s="31">
        <v>10</v>
      </c>
      <c r="C179" s="8">
        <v>1003</v>
      </c>
      <c r="D179" s="32">
        <v>5053401</v>
      </c>
      <c r="E179" s="37"/>
      <c r="F179" s="62">
        <f>F180</f>
        <v>5940</v>
      </c>
      <c r="G179" s="68"/>
      <c r="H179" s="69"/>
      <c r="I179" s="70"/>
      <c r="J179" s="38">
        <f t="shared" si="6"/>
        <v>6266.7</v>
      </c>
      <c r="K179" s="38">
        <f t="shared" si="5"/>
        <v>6580.035</v>
      </c>
    </row>
    <row r="180" spans="1:11" ht="12.75" customHeight="1">
      <c r="A180" s="28" t="s">
        <v>10</v>
      </c>
      <c r="B180" s="31">
        <v>10</v>
      </c>
      <c r="C180" s="8">
        <v>1003</v>
      </c>
      <c r="D180" s="32">
        <v>5053401</v>
      </c>
      <c r="E180" s="37" t="s">
        <v>130</v>
      </c>
      <c r="F180" s="62">
        <v>5940</v>
      </c>
      <c r="G180" s="68"/>
      <c r="H180" s="69"/>
      <c r="I180" s="70"/>
      <c r="J180" s="38">
        <f t="shared" si="6"/>
        <v>6266.7</v>
      </c>
      <c r="K180" s="38">
        <f t="shared" si="5"/>
        <v>6580.035</v>
      </c>
    </row>
    <row r="181" spans="1:11" ht="48" customHeight="1" hidden="1">
      <c r="A181" s="29" t="s">
        <v>56</v>
      </c>
      <c r="B181" s="31">
        <v>10</v>
      </c>
      <c r="C181" s="8">
        <v>1003</v>
      </c>
      <c r="D181" s="32">
        <v>5053400</v>
      </c>
      <c r="E181" s="37"/>
      <c r="F181" s="62">
        <f>F182</f>
        <v>0</v>
      </c>
      <c r="G181" s="68"/>
      <c r="H181" s="69"/>
      <c r="I181" s="70"/>
      <c r="J181" s="38">
        <f t="shared" si="6"/>
        <v>0</v>
      </c>
      <c r="K181" s="38">
        <f t="shared" si="5"/>
        <v>0</v>
      </c>
    </row>
    <row r="182" spans="1:11" ht="12.75" customHeight="1" hidden="1">
      <c r="A182" s="28" t="s">
        <v>132</v>
      </c>
      <c r="B182" s="31">
        <v>10</v>
      </c>
      <c r="C182" s="8">
        <v>1003</v>
      </c>
      <c r="D182" s="32">
        <v>5053402</v>
      </c>
      <c r="E182" s="37"/>
      <c r="F182" s="62">
        <f>F183</f>
        <v>0</v>
      </c>
      <c r="G182" s="68"/>
      <c r="H182" s="69"/>
      <c r="I182" s="70"/>
      <c r="J182" s="38">
        <f t="shared" si="6"/>
        <v>0</v>
      </c>
      <c r="K182" s="38">
        <f t="shared" si="5"/>
        <v>0</v>
      </c>
    </row>
    <row r="183" spans="1:11" ht="12.75" customHeight="1" hidden="1">
      <c r="A183" s="28" t="s">
        <v>133</v>
      </c>
      <c r="B183" s="31">
        <v>10</v>
      </c>
      <c r="C183" s="8">
        <v>1003</v>
      </c>
      <c r="D183" s="32">
        <v>5053402</v>
      </c>
      <c r="E183" s="37" t="s">
        <v>130</v>
      </c>
      <c r="F183" s="62"/>
      <c r="G183" s="68"/>
      <c r="H183" s="69"/>
      <c r="I183" s="70"/>
      <c r="J183" s="38">
        <f t="shared" si="6"/>
        <v>0</v>
      </c>
      <c r="K183" s="38">
        <f t="shared" si="5"/>
        <v>0</v>
      </c>
    </row>
    <row r="184" spans="1:11" ht="21.75" customHeight="1">
      <c r="A184" s="29" t="s">
        <v>57</v>
      </c>
      <c r="B184" s="31">
        <v>10</v>
      </c>
      <c r="C184" s="8">
        <v>1003</v>
      </c>
      <c r="D184" s="32">
        <v>5054600</v>
      </c>
      <c r="E184" s="37"/>
      <c r="F184" s="62">
        <f>F186+F185</f>
        <v>31583.837</v>
      </c>
      <c r="G184" s="68"/>
      <c r="H184" s="69"/>
      <c r="I184" s="70"/>
      <c r="J184" s="38">
        <f t="shared" si="6"/>
        <v>33320.948034999994</v>
      </c>
      <c r="K184" s="38">
        <f t="shared" si="5"/>
        <v>34986.995436749996</v>
      </c>
    </row>
    <row r="185" spans="1:11" ht="22.5">
      <c r="A185" s="28" t="s">
        <v>83</v>
      </c>
      <c r="B185" s="31">
        <v>10</v>
      </c>
      <c r="C185" s="8">
        <v>1003</v>
      </c>
      <c r="D185" s="32">
        <v>5054600</v>
      </c>
      <c r="E185" s="37" t="s">
        <v>82</v>
      </c>
      <c r="F185" s="62">
        <v>430.108</v>
      </c>
      <c r="G185" s="23"/>
      <c r="H185" s="9"/>
      <c r="I185" s="52"/>
      <c r="J185" s="38"/>
      <c r="K185" s="38"/>
    </row>
    <row r="186" spans="1:11" ht="12.75" customHeight="1">
      <c r="A186" s="28" t="s">
        <v>99</v>
      </c>
      <c r="B186" s="31">
        <v>10</v>
      </c>
      <c r="C186" s="8">
        <v>1003</v>
      </c>
      <c r="D186" s="32">
        <v>5054600</v>
      </c>
      <c r="E186" s="37" t="s">
        <v>98</v>
      </c>
      <c r="F186" s="62">
        <v>31153.729</v>
      </c>
      <c r="G186" s="68"/>
      <c r="H186" s="69"/>
      <c r="I186" s="70"/>
      <c r="J186" s="38">
        <f>F186*1.055</f>
        <v>32867.184095</v>
      </c>
      <c r="K186" s="38">
        <f t="shared" si="5"/>
        <v>34510.543299749996</v>
      </c>
    </row>
    <row r="187" spans="1:11" ht="21.75" customHeight="1">
      <c r="A187" s="29" t="s">
        <v>58</v>
      </c>
      <c r="B187" s="31">
        <v>10</v>
      </c>
      <c r="C187" s="8">
        <v>1003</v>
      </c>
      <c r="D187" s="32">
        <v>5054901</v>
      </c>
      <c r="E187" s="37"/>
      <c r="F187" s="62">
        <f>F188+F189</f>
        <v>13037.545</v>
      </c>
      <c r="G187" s="68"/>
      <c r="H187" s="69"/>
      <c r="I187" s="70"/>
      <c r="J187" s="38">
        <f>F187*1.055</f>
        <v>13754.609975</v>
      </c>
      <c r="K187" s="38">
        <f t="shared" si="5"/>
        <v>14442.34047375</v>
      </c>
    </row>
    <row r="188" spans="1:11" ht="12.75" customHeight="1">
      <c r="A188" s="28" t="s">
        <v>83</v>
      </c>
      <c r="B188" s="31">
        <v>10</v>
      </c>
      <c r="C188" s="8">
        <v>1003</v>
      </c>
      <c r="D188" s="32">
        <v>5054901</v>
      </c>
      <c r="E188" s="37" t="s">
        <v>82</v>
      </c>
      <c r="F188" s="62">
        <v>177.545</v>
      </c>
      <c r="G188" s="68"/>
      <c r="H188" s="69"/>
      <c r="I188" s="70"/>
      <c r="J188" s="38">
        <f>F188*1.055</f>
        <v>187.30997499999998</v>
      </c>
      <c r="K188" s="38">
        <f t="shared" si="5"/>
        <v>196.67547374999998</v>
      </c>
    </row>
    <row r="189" spans="1:11" ht="12.75" customHeight="1">
      <c r="A189" s="28" t="s">
        <v>99</v>
      </c>
      <c r="B189" s="31">
        <v>10</v>
      </c>
      <c r="C189" s="8">
        <v>1003</v>
      </c>
      <c r="D189" s="32">
        <v>5054901</v>
      </c>
      <c r="E189" s="37" t="s">
        <v>98</v>
      </c>
      <c r="F189" s="62">
        <v>12860</v>
      </c>
      <c r="G189" s="68"/>
      <c r="H189" s="69"/>
      <c r="I189" s="70"/>
      <c r="J189" s="38">
        <f>F189*1.055</f>
        <v>13567.3</v>
      </c>
      <c r="K189" s="38">
        <f t="shared" si="5"/>
        <v>14245.664999999999</v>
      </c>
    </row>
    <row r="190" spans="1:11" ht="12.75">
      <c r="A190" s="29" t="s">
        <v>100</v>
      </c>
      <c r="B190" s="31">
        <v>10</v>
      </c>
      <c r="C190" s="8">
        <v>1003</v>
      </c>
      <c r="D190" s="32">
        <v>5055512</v>
      </c>
      <c r="E190" s="37"/>
      <c r="F190" s="62">
        <f>F192+F191</f>
        <v>40306.433999999994</v>
      </c>
      <c r="G190" s="68"/>
      <c r="H190" s="69"/>
      <c r="I190" s="70"/>
      <c r="J190" s="38">
        <f>J192</f>
        <v>41745.41805</v>
      </c>
      <c r="K190" s="38">
        <f>K192</f>
        <v>43832.6889525</v>
      </c>
    </row>
    <row r="191" spans="1:11" ht="22.5">
      <c r="A191" s="28" t="s">
        <v>83</v>
      </c>
      <c r="B191" s="31">
        <v>10</v>
      </c>
      <c r="C191" s="8">
        <v>1003</v>
      </c>
      <c r="D191" s="32">
        <v>5055512</v>
      </c>
      <c r="E191" s="37" t="s">
        <v>82</v>
      </c>
      <c r="F191" s="62">
        <v>548.893</v>
      </c>
      <c r="G191" s="23"/>
      <c r="H191" s="9"/>
      <c r="I191" s="52"/>
      <c r="J191" s="38"/>
      <c r="K191" s="38"/>
    </row>
    <row r="192" spans="1:11" ht="22.5">
      <c r="A192" s="28" t="s">
        <v>99</v>
      </c>
      <c r="B192" s="31">
        <v>10</v>
      </c>
      <c r="C192" s="8">
        <v>1003</v>
      </c>
      <c r="D192" s="32">
        <v>5055512</v>
      </c>
      <c r="E192" s="37" t="s">
        <v>98</v>
      </c>
      <c r="F192" s="62">
        <v>39757.541</v>
      </c>
      <c r="G192" s="68"/>
      <c r="H192" s="69"/>
      <c r="I192" s="70"/>
      <c r="J192" s="38">
        <f>F192*1.05</f>
        <v>41745.41805</v>
      </c>
      <c r="K192" s="38">
        <f t="shared" si="5"/>
        <v>43832.6889525</v>
      </c>
    </row>
    <row r="193" spans="1:11" ht="12.75">
      <c r="A193" s="29" t="s">
        <v>59</v>
      </c>
      <c r="B193" s="31">
        <v>10</v>
      </c>
      <c r="C193" s="8">
        <v>1003</v>
      </c>
      <c r="D193" s="32">
        <v>5055521</v>
      </c>
      <c r="E193" s="37"/>
      <c r="F193" s="62">
        <f>F195+F194</f>
        <v>3657.9990000000003</v>
      </c>
      <c r="G193" s="68"/>
      <c r="H193" s="69"/>
      <c r="I193" s="70"/>
      <c r="J193" s="38">
        <f>J195</f>
        <v>3788.6121000000003</v>
      </c>
      <c r="K193" s="38">
        <f>K195</f>
        <v>3978.0427050000003</v>
      </c>
    </row>
    <row r="194" spans="1:11" ht="12.75">
      <c r="A194" s="29"/>
      <c r="B194" s="31">
        <v>10</v>
      </c>
      <c r="C194" s="8">
        <v>1003</v>
      </c>
      <c r="D194" s="32">
        <v>5055521</v>
      </c>
      <c r="E194" s="37" t="s">
        <v>82</v>
      </c>
      <c r="F194" s="62">
        <v>49.797</v>
      </c>
      <c r="G194" s="23"/>
      <c r="H194" s="9"/>
      <c r="I194" s="52"/>
      <c r="J194" s="38"/>
      <c r="K194" s="38"/>
    </row>
    <row r="195" spans="1:11" ht="22.5">
      <c r="A195" s="28" t="s">
        <v>102</v>
      </c>
      <c r="B195" s="31">
        <v>10</v>
      </c>
      <c r="C195" s="8">
        <v>1003</v>
      </c>
      <c r="D195" s="32">
        <v>5055521</v>
      </c>
      <c r="E195" s="37" t="s">
        <v>98</v>
      </c>
      <c r="F195" s="62">
        <v>3608.202</v>
      </c>
      <c r="G195" s="68"/>
      <c r="H195" s="69"/>
      <c r="I195" s="70"/>
      <c r="J195" s="38">
        <f>F195*1.05</f>
        <v>3788.6121000000003</v>
      </c>
      <c r="K195" s="38">
        <f t="shared" si="5"/>
        <v>3978.0427050000003</v>
      </c>
    </row>
    <row r="196" spans="1:11" ht="12.75" customHeight="1">
      <c r="A196" s="29" t="s">
        <v>60</v>
      </c>
      <c r="B196" s="31">
        <v>10</v>
      </c>
      <c r="C196" s="8">
        <v>1003</v>
      </c>
      <c r="D196" s="32">
        <v>5055522</v>
      </c>
      <c r="E196" s="37"/>
      <c r="F196" s="62">
        <f>F198+F197</f>
        <v>478.136</v>
      </c>
      <c r="G196" s="68"/>
      <c r="H196" s="69"/>
      <c r="I196" s="70"/>
      <c r="J196" s="38">
        <f>F196*1.055</f>
        <v>504.43348</v>
      </c>
      <c r="K196" s="38">
        <f t="shared" si="5"/>
        <v>529.655154</v>
      </c>
    </row>
    <row r="197" spans="1:11" ht="12.75" customHeight="1">
      <c r="A197" s="28" t="s">
        <v>83</v>
      </c>
      <c r="B197" s="31">
        <v>10</v>
      </c>
      <c r="C197" s="8">
        <v>1003</v>
      </c>
      <c r="D197" s="32">
        <v>5055522</v>
      </c>
      <c r="E197" s="37" t="s">
        <v>82</v>
      </c>
      <c r="F197" s="62">
        <v>6.511</v>
      </c>
      <c r="G197" s="23"/>
      <c r="H197" s="9"/>
      <c r="I197" s="52"/>
      <c r="J197" s="38"/>
      <c r="K197" s="38"/>
    </row>
    <row r="198" spans="1:11" ht="12.75" customHeight="1">
      <c r="A198" s="28" t="s">
        <v>54</v>
      </c>
      <c r="B198" s="31">
        <v>10</v>
      </c>
      <c r="C198" s="8">
        <v>1003</v>
      </c>
      <c r="D198" s="32">
        <v>5055522</v>
      </c>
      <c r="E198" s="37" t="s">
        <v>98</v>
      </c>
      <c r="F198" s="62">
        <v>471.625</v>
      </c>
      <c r="G198" s="68"/>
      <c r="H198" s="69"/>
      <c r="I198" s="70"/>
      <c r="J198" s="38">
        <f>F198*1.055</f>
        <v>497.564375</v>
      </c>
      <c r="K198" s="38">
        <f t="shared" si="5"/>
        <v>522.44259375</v>
      </c>
    </row>
    <row r="199" spans="1:11" ht="21.75" customHeight="1">
      <c r="A199" s="29" t="s">
        <v>61</v>
      </c>
      <c r="B199" s="31">
        <v>10</v>
      </c>
      <c r="C199" s="8">
        <v>1003</v>
      </c>
      <c r="D199" s="32">
        <v>5055531</v>
      </c>
      <c r="E199" s="37"/>
      <c r="F199" s="62">
        <f>F201+F200</f>
        <v>36645.709</v>
      </c>
      <c r="G199" s="68"/>
      <c r="H199" s="69"/>
      <c r="I199" s="70"/>
      <c r="J199" s="38">
        <f>J201</f>
        <v>37954.67235</v>
      </c>
      <c r="K199" s="38">
        <f>K201</f>
        <v>39852.4059675</v>
      </c>
    </row>
    <row r="200" spans="1:11" ht="22.5">
      <c r="A200" s="28" t="s">
        <v>83</v>
      </c>
      <c r="B200" s="31">
        <v>10</v>
      </c>
      <c r="C200" s="8">
        <v>1003</v>
      </c>
      <c r="D200" s="32">
        <v>5055531</v>
      </c>
      <c r="E200" s="37" t="s">
        <v>82</v>
      </c>
      <c r="F200" s="62">
        <v>498.402</v>
      </c>
      <c r="G200" s="23"/>
      <c r="H200" s="9"/>
      <c r="I200" s="52"/>
      <c r="J200" s="38"/>
      <c r="K200" s="38"/>
    </row>
    <row r="201" spans="1:11" ht="22.5">
      <c r="A201" s="28" t="s">
        <v>102</v>
      </c>
      <c r="B201" s="31">
        <v>10</v>
      </c>
      <c r="C201" s="8">
        <v>1003</v>
      </c>
      <c r="D201" s="32">
        <v>5055531</v>
      </c>
      <c r="E201" s="37" t="s">
        <v>98</v>
      </c>
      <c r="F201" s="62">
        <v>36147.307</v>
      </c>
      <c r="G201" s="68"/>
      <c r="H201" s="69"/>
      <c r="I201" s="70"/>
      <c r="J201" s="38">
        <f>F201*1.05</f>
        <v>37954.67235</v>
      </c>
      <c r="K201" s="38">
        <f t="shared" si="5"/>
        <v>39852.4059675</v>
      </c>
    </row>
    <row r="202" spans="1:11" ht="12.75" customHeight="1" hidden="1">
      <c r="A202" s="29" t="s">
        <v>62</v>
      </c>
      <c r="B202" s="31">
        <v>10</v>
      </c>
      <c r="C202" s="8">
        <v>1003</v>
      </c>
      <c r="D202" s="32">
        <v>5055532</v>
      </c>
      <c r="E202" s="37"/>
      <c r="F202" s="62"/>
      <c r="G202" s="68"/>
      <c r="H202" s="69"/>
      <c r="I202" s="70"/>
      <c r="J202" s="38">
        <f>F202*1.055</f>
        <v>0</v>
      </c>
      <c r="K202" s="38">
        <f t="shared" si="5"/>
        <v>0</v>
      </c>
    </row>
    <row r="203" spans="1:11" ht="12.75" customHeight="1" hidden="1">
      <c r="A203" s="28" t="s">
        <v>54</v>
      </c>
      <c r="B203" s="31">
        <v>10</v>
      </c>
      <c r="C203" s="8">
        <v>1003</v>
      </c>
      <c r="D203" s="32">
        <v>5055532</v>
      </c>
      <c r="E203" s="37" t="s">
        <v>101</v>
      </c>
      <c r="F203" s="62"/>
      <c r="G203" s="68"/>
      <c r="H203" s="69"/>
      <c r="I203" s="70"/>
      <c r="J203" s="38">
        <f>F203*1.055</f>
        <v>0</v>
      </c>
      <c r="K203" s="38">
        <f t="shared" si="5"/>
        <v>0</v>
      </c>
    </row>
    <row r="204" spans="1:11" ht="21.75" customHeight="1">
      <c r="A204" s="29" t="s">
        <v>63</v>
      </c>
      <c r="B204" s="31">
        <v>10</v>
      </c>
      <c r="C204" s="8">
        <v>1003</v>
      </c>
      <c r="D204" s="32">
        <v>5055533</v>
      </c>
      <c r="E204" s="37"/>
      <c r="F204" s="62">
        <f>F206+F205</f>
        <v>86204.849</v>
      </c>
      <c r="G204" s="68"/>
      <c r="H204" s="69"/>
      <c r="I204" s="70"/>
      <c r="J204" s="38">
        <f>F204*1.055</f>
        <v>90946.115695</v>
      </c>
      <c r="K204" s="38">
        <f t="shared" si="5"/>
        <v>95493.42147975</v>
      </c>
    </row>
    <row r="205" spans="1:11" ht="21.75" customHeight="1">
      <c r="A205" s="28" t="s">
        <v>83</v>
      </c>
      <c r="B205" s="31">
        <v>10</v>
      </c>
      <c r="C205" s="8">
        <v>1003</v>
      </c>
      <c r="D205" s="32">
        <v>5055533</v>
      </c>
      <c r="E205" s="37" t="s">
        <v>82</v>
      </c>
      <c r="F205" s="62">
        <v>1173.936</v>
      </c>
      <c r="G205" s="23"/>
      <c r="H205" s="9"/>
      <c r="I205" s="52"/>
      <c r="J205" s="38"/>
      <c r="K205" s="38"/>
    </row>
    <row r="206" spans="1:11" ht="12.75" customHeight="1">
      <c r="A206" s="28" t="s">
        <v>54</v>
      </c>
      <c r="B206" s="31">
        <v>10</v>
      </c>
      <c r="C206" s="8">
        <v>1003</v>
      </c>
      <c r="D206" s="32">
        <v>5055533</v>
      </c>
      <c r="E206" s="37" t="s">
        <v>98</v>
      </c>
      <c r="F206" s="62">
        <v>85030.913</v>
      </c>
      <c r="G206" s="68"/>
      <c r="H206" s="69"/>
      <c r="I206" s="70"/>
      <c r="J206" s="38">
        <f>F206*1.055</f>
        <v>89707.61321499999</v>
      </c>
      <c r="K206" s="38">
        <f t="shared" si="5"/>
        <v>94192.99387574999</v>
      </c>
    </row>
    <row r="207" spans="1:11" ht="12.75">
      <c r="A207" s="29" t="s">
        <v>64</v>
      </c>
      <c r="B207" s="31">
        <v>10</v>
      </c>
      <c r="C207" s="8">
        <v>1003</v>
      </c>
      <c r="D207" s="32">
        <v>5055541</v>
      </c>
      <c r="E207" s="37"/>
      <c r="F207" s="62">
        <f>F209+F208</f>
        <v>118.7</v>
      </c>
      <c r="G207" s="68"/>
      <c r="H207" s="69"/>
      <c r="I207" s="70"/>
      <c r="J207" s="38">
        <f>J209</f>
        <v>124.18560000000001</v>
      </c>
      <c r="K207" s="38">
        <f>K209</f>
        <v>130.39488</v>
      </c>
    </row>
    <row r="208" spans="1:11" ht="22.5">
      <c r="A208" s="28" t="s">
        <v>83</v>
      </c>
      <c r="B208" s="31">
        <v>10</v>
      </c>
      <c r="C208" s="8">
        <v>1003</v>
      </c>
      <c r="D208" s="32">
        <v>5055541</v>
      </c>
      <c r="E208" s="37" t="s">
        <v>82</v>
      </c>
      <c r="F208" s="62">
        <v>0.428</v>
      </c>
      <c r="G208" s="23"/>
      <c r="H208" s="9"/>
      <c r="I208" s="52"/>
      <c r="J208" s="38"/>
      <c r="K208" s="38"/>
    </row>
    <row r="209" spans="1:11" ht="22.5">
      <c r="A209" s="28" t="s">
        <v>102</v>
      </c>
      <c r="B209" s="31">
        <v>10</v>
      </c>
      <c r="C209" s="8">
        <v>1003</v>
      </c>
      <c r="D209" s="32">
        <v>5055541</v>
      </c>
      <c r="E209" s="37" t="s">
        <v>98</v>
      </c>
      <c r="F209" s="62">
        <v>118.272</v>
      </c>
      <c r="G209" s="68"/>
      <c r="H209" s="69"/>
      <c r="I209" s="70"/>
      <c r="J209" s="38">
        <f>F209*1.05</f>
        <v>124.18560000000001</v>
      </c>
      <c r="K209" s="38">
        <f t="shared" si="5"/>
        <v>130.39488</v>
      </c>
    </row>
    <row r="210" spans="1:11" ht="12.75" customHeight="1">
      <c r="A210" s="29" t="s">
        <v>65</v>
      </c>
      <c r="B210" s="31">
        <v>10</v>
      </c>
      <c r="C210" s="8">
        <v>1003</v>
      </c>
      <c r="D210" s="32">
        <v>5058501</v>
      </c>
      <c r="E210" s="37"/>
      <c r="F210" s="62">
        <f>F211+F212</f>
        <v>1436.157</v>
      </c>
      <c r="G210" s="68"/>
      <c r="H210" s="69"/>
      <c r="I210" s="70"/>
      <c r="J210" s="38">
        <f>F210*1.055</f>
        <v>1515.1456349999999</v>
      </c>
      <c r="K210" s="38">
        <f t="shared" si="5"/>
        <v>1590.9029167499998</v>
      </c>
    </row>
    <row r="211" spans="1:11" ht="12.75" customHeight="1">
      <c r="A211" s="29"/>
      <c r="B211" s="31">
        <v>10</v>
      </c>
      <c r="C211" s="8">
        <v>1003</v>
      </c>
      <c r="D211" s="32">
        <v>5058501</v>
      </c>
      <c r="E211" s="37" t="s">
        <v>82</v>
      </c>
      <c r="F211" s="62">
        <v>19.558</v>
      </c>
      <c r="G211" s="23"/>
      <c r="H211" s="9"/>
      <c r="I211" s="52"/>
      <c r="J211" s="38"/>
      <c r="K211" s="38"/>
    </row>
    <row r="212" spans="1:11" ht="12.75" customHeight="1">
      <c r="A212" s="28" t="s">
        <v>54</v>
      </c>
      <c r="B212" s="31">
        <v>10</v>
      </c>
      <c r="C212" s="8">
        <v>1003</v>
      </c>
      <c r="D212" s="32">
        <v>5058501</v>
      </c>
      <c r="E212" s="37" t="s">
        <v>98</v>
      </c>
      <c r="F212" s="62">
        <v>1416.599</v>
      </c>
      <c r="G212" s="68"/>
      <c r="H212" s="69"/>
      <c r="I212" s="70"/>
      <c r="J212" s="38">
        <f>F212*1.055</f>
        <v>1494.5119449999997</v>
      </c>
      <c r="K212" s="38">
        <f t="shared" si="5"/>
        <v>1569.2375422499997</v>
      </c>
    </row>
    <row r="213" spans="1:11" ht="21.75" customHeight="1">
      <c r="A213" s="29" t="s">
        <v>103</v>
      </c>
      <c r="B213" s="31">
        <v>10</v>
      </c>
      <c r="C213" s="8">
        <v>1003</v>
      </c>
      <c r="D213" s="32">
        <v>5058505</v>
      </c>
      <c r="E213" s="37"/>
      <c r="F213" s="62">
        <f>F215+F214</f>
        <v>228.5</v>
      </c>
      <c r="G213" s="68"/>
      <c r="H213" s="69"/>
      <c r="I213" s="70"/>
      <c r="J213" s="38">
        <f>J215</f>
        <v>239.53230000000002</v>
      </c>
      <c r="K213" s="38">
        <f>K215</f>
        <v>251.50891500000003</v>
      </c>
    </row>
    <row r="214" spans="1:11" ht="21.75" customHeight="1">
      <c r="A214" s="28" t="s">
        <v>83</v>
      </c>
      <c r="B214" s="31">
        <v>10</v>
      </c>
      <c r="C214" s="8">
        <v>1003</v>
      </c>
      <c r="D214" s="32">
        <v>5058505</v>
      </c>
      <c r="E214" s="37" t="s">
        <v>82</v>
      </c>
      <c r="F214" s="62">
        <v>0.374</v>
      </c>
      <c r="G214" s="23"/>
      <c r="H214" s="9"/>
      <c r="I214" s="52"/>
      <c r="J214" s="38"/>
      <c r="K214" s="38"/>
    </row>
    <row r="215" spans="1:11" ht="22.5">
      <c r="A215" s="28" t="s">
        <v>99</v>
      </c>
      <c r="B215" s="31">
        <v>10</v>
      </c>
      <c r="C215" s="8">
        <v>1003</v>
      </c>
      <c r="D215" s="32">
        <v>5058505</v>
      </c>
      <c r="E215" s="37" t="s">
        <v>98</v>
      </c>
      <c r="F215" s="62">
        <v>228.126</v>
      </c>
      <c r="G215" s="68"/>
      <c r="H215" s="69"/>
      <c r="I215" s="70"/>
      <c r="J215" s="38">
        <f>F215*1.05</f>
        <v>239.53230000000002</v>
      </c>
      <c r="K215" s="38">
        <f t="shared" si="5"/>
        <v>251.50891500000003</v>
      </c>
    </row>
    <row r="216" spans="1:11" ht="22.5">
      <c r="A216" s="29" t="s">
        <v>104</v>
      </c>
      <c r="B216" s="31">
        <v>10</v>
      </c>
      <c r="C216" s="8">
        <v>1003</v>
      </c>
      <c r="D216" s="32">
        <v>5058506</v>
      </c>
      <c r="E216" s="37"/>
      <c r="F216" s="62">
        <f>F218+F217</f>
        <v>146.1</v>
      </c>
      <c r="G216" s="68"/>
      <c r="H216" s="69"/>
      <c r="I216" s="70"/>
      <c r="J216" s="38">
        <f>J218</f>
        <v>152.86634999999998</v>
      </c>
      <c r="K216" s="38">
        <f>K218</f>
        <v>160.50966749999998</v>
      </c>
    </row>
    <row r="217" spans="1:11" ht="22.5">
      <c r="A217" s="28" t="s">
        <v>83</v>
      </c>
      <c r="B217" s="31">
        <v>10</v>
      </c>
      <c r="C217" s="8">
        <v>1003</v>
      </c>
      <c r="D217" s="32">
        <v>5058506</v>
      </c>
      <c r="E217" s="37" t="s">
        <v>82</v>
      </c>
      <c r="F217" s="62">
        <v>0.513</v>
      </c>
      <c r="G217" s="23"/>
      <c r="H217" s="9"/>
      <c r="I217" s="52"/>
      <c r="J217" s="38"/>
      <c r="K217" s="38"/>
    </row>
    <row r="218" spans="1:11" ht="22.5">
      <c r="A218" s="28" t="s">
        <v>99</v>
      </c>
      <c r="B218" s="31">
        <v>10</v>
      </c>
      <c r="C218" s="8">
        <v>1003</v>
      </c>
      <c r="D218" s="32">
        <v>5058506</v>
      </c>
      <c r="E218" s="37" t="s">
        <v>98</v>
      </c>
      <c r="F218" s="62">
        <v>145.587</v>
      </c>
      <c r="G218" s="68"/>
      <c r="H218" s="69"/>
      <c r="I218" s="70"/>
      <c r="J218" s="38">
        <f>F218*1.05</f>
        <v>152.86634999999998</v>
      </c>
      <c r="K218" s="38">
        <f t="shared" si="5"/>
        <v>160.50966749999998</v>
      </c>
    </row>
    <row r="219" spans="1:11" ht="22.5">
      <c r="A219" s="29" t="s">
        <v>66</v>
      </c>
      <c r="B219" s="31">
        <v>10</v>
      </c>
      <c r="C219" s="8">
        <v>1003</v>
      </c>
      <c r="D219" s="32">
        <v>5058507</v>
      </c>
      <c r="E219" s="37"/>
      <c r="F219" s="62">
        <f>F220</f>
        <v>243.5</v>
      </c>
      <c r="G219" s="68"/>
      <c r="H219" s="69"/>
      <c r="I219" s="70"/>
      <c r="J219" s="38">
        <f>J220</f>
        <v>255.675</v>
      </c>
      <c r="K219" s="38">
        <f>K220</f>
        <v>268.45875</v>
      </c>
    </row>
    <row r="220" spans="1:11" ht="22.5">
      <c r="A220" s="28" t="s">
        <v>99</v>
      </c>
      <c r="B220" s="31">
        <v>10</v>
      </c>
      <c r="C220" s="8">
        <v>1003</v>
      </c>
      <c r="D220" s="32">
        <v>5058507</v>
      </c>
      <c r="E220" s="37" t="s">
        <v>98</v>
      </c>
      <c r="F220" s="62">
        <v>243.5</v>
      </c>
      <c r="G220" s="68"/>
      <c r="H220" s="69"/>
      <c r="I220" s="70"/>
      <c r="J220" s="38">
        <f>F220*1.05</f>
        <v>255.675</v>
      </c>
      <c r="K220" s="38">
        <f t="shared" si="5"/>
        <v>268.45875</v>
      </c>
    </row>
    <row r="221" spans="1:11" ht="22.5">
      <c r="A221" s="29" t="s">
        <v>143</v>
      </c>
      <c r="B221" s="31">
        <v>10</v>
      </c>
      <c r="C221" s="8">
        <v>1003</v>
      </c>
      <c r="D221" s="32">
        <v>5058508</v>
      </c>
      <c r="E221" s="37"/>
      <c r="F221" s="62">
        <f>F223+F222</f>
        <v>543.347</v>
      </c>
      <c r="G221" s="68"/>
      <c r="H221" s="69"/>
      <c r="I221" s="70"/>
      <c r="J221" s="38">
        <f>J223</f>
        <v>563.53395</v>
      </c>
      <c r="K221" s="38">
        <f>K223</f>
        <v>591.7106475</v>
      </c>
    </row>
    <row r="222" spans="1:11" ht="22.5">
      <c r="A222" s="28" t="s">
        <v>83</v>
      </c>
      <c r="B222" s="31">
        <v>10</v>
      </c>
      <c r="C222" s="8">
        <v>1003</v>
      </c>
      <c r="D222" s="32">
        <v>5058508</v>
      </c>
      <c r="E222" s="37" t="s">
        <v>82</v>
      </c>
      <c r="F222" s="62">
        <v>6.648</v>
      </c>
      <c r="G222" s="23"/>
      <c r="H222" s="9"/>
      <c r="I222" s="52"/>
      <c r="J222" s="38"/>
      <c r="K222" s="38"/>
    </row>
    <row r="223" spans="1:11" ht="22.5">
      <c r="A223" s="28" t="s">
        <v>99</v>
      </c>
      <c r="B223" s="31">
        <v>10</v>
      </c>
      <c r="C223" s="8">
        <v>1003</v>
      </c>
      <c r="D223" s="32">
        <v>5058508</v>
      </c>
      <c r="E223" s="37" t="s">
        <v>98</v>
      </c>
      <c r="F223" s="62">
        <v>536.699</v>
      </c>
      <c r="G223" s="68"/>
      <c r="H223" s="69"/>
      <c r="I223" s="70"/>
      <c r="J223" s="38">
        <f>F223*1.05</f>
        <v>563.53395</v>
      </c>
      <c r="K223" s="38">
        <f t="shared" si="5"/>
        <v>591.7106475</v>
      </c>
    </row>
    <row r="224" spans="1:11" ht="22.5">
      <c r="A224" s="28" t="s">
        <v>145</v>
      </c>
      <c r="B224" s="31">
        <v>10</v>
      </c>
      <c r="C224" s="8">
        <v>1003</v>
      </c>
      <c r="D224" s="32">
        <v>5058509</v>
      </c>
      <c r="E224" s="37"/>
      <c r="F224" s="62">
        <f>F225</f>
        <v>120</v>
      </c>
      <c r="G224" s="23"/>
      <c r="H224" s="9"/>
      <c r="I224" s="52"/>
      <c r="J224" s="38"/>
      <c r="K224" s="38"/>
    </row>
    <row r="225" spans="1:11" ht="22.5">
      <c r="A225" s="28" t="s">
        <v>99</v>
      </c>
      <c r="B225" s="31">
        <v>10</v>
      </c>
      <c r="C225" s="8">
        <v>1003</v>
      </c>
      <c r="D225" s="32">
        <v>5058509</v>
      </c>
      <c r="E225" s="37" t="s">
        <v>98</v>
      </c>
      <c r="F225" s="62">
        <v>120</v>
      </c>
      <c r="G225" s="23"/>
      <c r="H225" s="9"/>
      <c r="I225" s="52"/>
      <c r="J225" s="38"/>
      <c r="K225" s="38"/>
    </row>
    <row r="226" spans="1:11" ht="22.5">
      <c r="A226" s="28" t="s">
        <v>146</v>
      </c>
      <c r="B226" s="31">
        <v>10</v>
      </c>
      <c r="C226" s="8">
        <v>1003</v>
      </c>
      <c r="D226" s="32">
        <v>5058510</v>
      </c>
      <c r="E226" s="37"/>
      <c r="F226" s="62">
        <f>F227</f>
        <v>120</v>
      </c>
      <c r="G226" s="23"/>
      <c r="H226" s="9"/>
      <c r="I226" s="52"/>
      <c r="J226" s="38"/>
      <c r="K226" s="38"/>
    </row>
    <row r="227" spans="1:11" ht="22.5">
      <c r="A227" s="28" t="s">
        <v>99</v>
      </c>
      <c r="B227" s="31">
        <v>10</v>
      </c>
      <c r="C227" s="8">
        <v>1003</v>
      </c>
      <c r="D227" s="32">
        <v>5058510</v>
      </c>
      <c r="E227" s="37" t="s">
        <v>98</v>
      </c>
      <c r="F227" s="62">
        <v>120</v>
      </c>
      <c r="G227" s="23"/>
      <c r="H227" s="9"/>
      <c r="I227" s="52"/>
      <c r="J227" s="38"/>
      <c r="K227" s="38"/>
    </row>
    <row r="228" spans="1:11" ht="22.5">
      <c r="A228" s="28" t="s">
        <v>155</v>
      </c>
      <c r="B228" s="31">
        <v>10</v>
      </c>
      <c r="C228" s="8">
        <v>1003</v>
      </c>
      <c r="D228" s="32">
        <v>5058513</v>
      </c>
      <c r="E228" s="37"/>
      <c r="F228" s="62">
        <f>F229</f>
        <v>750</v>
      </c>
      <c r="G228" s="23"/>
      <c r="H228" s="9"/>
      <c r="I228" s="52"/>
      <c r="J228" s="38"/>
      <c r="K228" s="38"/>
    </row>
    <row r="229" spans="1:11" ht="22.5">
      <c r="A229" s="28" t="s">
        <v>99</v>
      </c>
      <c r="B229" s="31">
        <v>10</v>
      </c>
      <c r="C229" s="8">
        <v>1003</v>
      </c>
      <c r="D229" s="32">
        <v>5058513</v>
      </c>
      <c r="E229" s="37" t="s">
        <v>98</v>
      </c>
      <c r="F229" s="62">
        <v>750</v>
      </c>
      <c r="G229" s="23"/>
      <c r="H229" s="9"/>
      <c r="I229" s="52"/>
      <c r="J229" s="38"/>
      <c r="K229" s="38"/>
    </row>
    <row r="230" spans="1:11" ht="12.75" customHeight="1">
      <c r="A230" s="27" t="s">
        <v>67</v>
      </c>
      <c r="B230" s="31">
        <v>10</v>
      </c>
      <c r="C230" s="8">
        <v>1004</v>
      </c>
      <c r="D230" s="32">
        <v>0</v>
      </c>
      <c r="E230" s="37"/>
      <c r="F230" s="62">
        <f>F231+F234+F236+F243</f>
        <v>12251.03</v>
      </c>
      <c r="G230" s="68"/>
      <c r="H230" s="69"/>
      <c r="I230" s="70"/>
      <c r="J230" s="38">
        <f>J231</f>
        <v>572.565</v>
      </c>
      <c r="K230" s="38">
        <f>K231</f>
        <v>601.19325</v>
      </c>
    </row>
    <row r="231" spans="1:11" ht="12.75" customHeight="1">
      <c r="A231" s="29" t="s">
        <v>11</v>
      </c>
      <c r="B231" s="31">
        <v>10</v>
      </c>
      <c r="C231" s="8">
        <v>1004</v>
      </c>
      <c r="D231" s="32">
        <v>20400</v>
      </c>
      <c r="E231" s="37"/>
      <c r="F231" s="62">
        <f>F232+F233</f>
        <v>545.3</v>
      </c>
      <c r="G231" s="23"/>
      <c r="H231" s="9"/>
      <c r="I231" s="52"/>
      <c r="J231" s="38">
        <f>J232+J233</f>
        <v>572.565</v>
      </c>
      <c r="K231" s="38">
        <f>K232+K233</f>
        <v>601.19325</v>
      </c>
    </row>
    <row r="232" spans="1:11" ht="12.75" customHeight="1">
      <c r="A232" s="28" t="s">
        <v>80</v>
      </c>
      <c r="B232" s="31">
        <v>10</v>
      </c>
      <c r="C232" s="8">
        <v>1004</v>
      </c>
      <c r="D232" s="32">
        <v>20400</v>
      </c>
      <c r="E232" s="37" t="s">
        <v>81</v>
      </c>
      <c r="F232" s="62">
        <v>454.5</v>
      </c>
      <c r="G232" s="23"/>
      <c r="H232" s="9"/>
      <c r="I232" s="52"/>
      <c r="J232" s="38">
        <f>F232*1.05</f>
        <v>477.225</v>
      </c>
      <c r="K232" s="38">
        <f>J232*1.05</f>
        <v>501.08625000000006</v>
      </c>
    </row>
    <row r="233" spans="1:11" ht="12.75" customHeight="1">
      <c r="A233" s="28" t="s">
        <v>83</v>
      </c>
      <c r="B233" s="31">
        <v>10</v>
      </c>
      <c r="C233" s="8">
        <v>1004</v>
      </c>
      <c r="D233" s="32">
        <v>20400</v>
      </c>
      <c r="E233" s="37" t="s">
        <v>82</v>
      </c>
      <c r="F233" s="62">
        <v>90.8</v>
      </c>
      <c r="G233" s="23"/>
      <c r="H233" s="9"/>
      <c r="I233" s="52"/>
      <c r="J233" s="38">
        <f>F233*1.05</f>
        <v>95.34</v>
      </c>
      <c r="K233" s="38">
        <f>J233*1.05</f>
        <v>100.10700000000001</v>
      </c>
    </row>
    <row r="234" spans="1:11" ht="32.25" customHeight="1">
      <c r="A234" s="29" t="s">
        <v>68</v>
      </c>
      <c r="B234" s="31">
        <v>10</v>
      </c>
      <c r="C234" s="8">
        <v>1004</v>
      </c>
      <c r="D234" s="32">
        <v>5050502</v>
      </c>
      <c r="E234" s="37"/>
      <c r="F234" s="62">
        <f>F235</f>
        <v>27.484</v>
      </c>
      <c r="G234" s="68"/>
      <c r="H234" s="69"/>
      <c r="I234" s="70"/>
      <c r="J234" s="38">
        <f aca="true" t="shared" si="7" ref="J234:J244">F234*1.055</f>
        <v>28.99562</v>
      </c>
      <c r="K234" s="38">
        <f t="shared" si="5"/>
        <v>30.445401</v>
      </c>
    </row>
    <row r="235" spans="1:11" ht="22.5">
      <c r="A235" s="28" t="s">
        <v>99</v>
      </c>
      <c r="B235" s="31">
        <v>10</v>
      </c>
      <c r="C235" s="8">
        <v>1004</v>
      </c>
      <c r="D235" s="32">
        <v>5050502</v>
      </c>
      <c r="E235" s="37" t="s">
        <v>98</v>
      </c>
      <c r="F235" s="62">
        <v>27.484</v>
      </c>
      <c r="G235" s="68"/>
      <c r="H235" s="69"/>
      <c r="I235" s="70"/>
      <c r="J235" s="38">
        <f t="shared" si="7"/>
        <v>28.99562</v>
      </c>
      <c r="K235" s="38">
        <f t="shared" si="5"/>
        <v>30.445401</v>
      </c>
    </row>
    <row r="236" spans="1:11" ht="13.5" customHeight="1">
      <c r="A236" s="29" t="s">
        <v>69</v>
      </c>
      <c r="B236" s="31">
        <v>10</v>
      </c>
      <c r="C236" s="8">
        <v>1004</v>
      </c>
      <c r="D236" s="32">
        <v>5201002</v>
      </c>
      <c r="E236" s="37"/>
      <c r="F236" s="62">
        <f>F237</f>
        <v>3510.75</v>
      </c>
      <c r="G236" s="68"/>
      <c r="H236" s="69"/>
      <c r="I236" s="70"/>
      <c r="J236" s="38">
        <f t="shared" si="7"/>
        <v>3703.84125</v>
      </c>
      <c r="K236" s="38">
        <f t="shared" si="5"/>
        <v>3889.0333125</v>
      </c>
    </row>
    <row r="237" spans="1:11" ht="12.75" customHeight="1">
      <c r="A237" s="28" t="s">
        <v>94</v>
      </c>
      <c r="B237" s="31">
        <v>10</v>
      </c>
      <c r="C237" s="8">
        <v>1004</v>
      </c>
      <c r="D237" s="32">
        <v>5201002</v>
      </c>
      <c r="E237" s="37" t="s">
        <v>92</v>
      </c>
      <c r="F237" s="62">
        <v>3510.75</v>
      </c>
      <c r="G237" s="68"/>
      <c r="H237" s="69"/>
      <c r="I237" s="70"/>
      <c r="J237" s="38">
        <f t="shared" si="7"/>
        <v>3703.84125</v>
      </c>
      <c r="K237" s="38">
        <f t="shared" si="5"/>
        <v>3889.0333125</v>
      </c>
    </row>
    <row r="238" spans="1:11" ht="12.75" customHeight="1" hidden="1">
      <c r="A238" s="29" t="s">
        <v>70</v>
      </c>
      <c r="B238" s="31">
        <v>10</v>
      </c>
      <c r="C238" s="8">
        <v>1004</v>
      </c>
      <c r="D238" s="32">
        <v>5201313</v>
      </c>
      <c r="E238" s="37"/>
      <c r="F238" s="62"/>
      <c r="G238" s="68"/>
      <c r="H238" s="69"/>
      <c r="I238" s="70"/>
      <c r="J238" s="38">
        <f t="shared" si="7"/>
        <v>0</v>
      </c>
      <c r="K238" s="38">
        <f t="shared" si="5"/>
        <v>0</v>
      </c>
    </row>
    <row r="239" spans="1:11" ht="12.75" customHeight="1" hidden="1">
      <c r="A239" s="28" t="s">
        <v>54</v>
      </c>
      <c r="B239" s="31">
        <v>10</v>
      </c>
      <c r="C239" s="8">
        <v>1004</v>
      </c>
      <c r="D239" s="32">
        <v>5201313</v>
      </c>
      <c r="E239" s="37"/>
      <c r="F239" s="62"/>
      <c r="G239" s="68"/>
      <c r="H239" s="69"/>
      <c r="I239" s="70"/>
      <c r="J239" s="38">
        <f t="shared" si="7"/>
        <v>0</v>
      </c>
      <c r="K239" s="38">
        <f t="shared" si="5"/>
        <v>0</v>
      </c>
    </row>
    <row r="240" spans="1:11" ht="12.75" customHeight="1" hidden="1">
      <c r="A240" s="28" t="s">
        <v>10</v>
      </c>
      <c r="B240" s="31">
        <v>10</v>
      </c>
      <c r="C240" s="8">
        <v>1004</v>
      </c>
      <c r="D240" s="32">
        <v>5201313</v>
      </c>
      <c r="E240" s="37"/>
      <c r="F240" s="62"/>
      <c r="G240" s="68"/>
      <c r="H240" s="69"/>
      <c r="I240" s="70"/>
      <c r="J240" s="38">
        <f t="shared" si="7"/>
        <v>0</v>
      </c>
      <c r="K240" s="38">
        <f t="shared" si="5"/>
        <v>0</v>
      </c>
    </row>
    <row r="241" spans="1:11" ht="12.75" customHeight="1" hidden="1">
      <c r="A241" s="30" t="s">
        <v>34</v>
      </c>
      <c r="B241" s="12">
        <v>10</v>
      </c>
      <c r="C241" s="10">
        <v>1004</v>
      </c>
      <c r="D241" s="13">
        <v>5201313</v>
      </c>
      <c r="E241" s="36"/>
      <c r="F241" s="64"/>
      <c r="G241" s="72"/>
      <c r="H241" s="73"/>
      <c r="I241" s="74"/>
      <c r="J241" s="38">
        <f t="shared" si="7"/>
        <v>0</v>
      </c>
      <c r="K241" s="38">
        <f t="shared" si="5"/>
        <v>0</v>
      </c>
    </row>
    <row r="242" spans="1:11" ht="12.75" customHeight="1" hidden="1">
      <c r="A242" s="30" t="s">
        <v>35</v>
      </c>
      <c r="B242" s="12">
        <v>10</v>
      </c>
      <c r="C242" s="10">
        <v>1004</v>
      </c>
      <c r="D242" s="13">
        <v>5201313</v>
      </c>
      <c r="E242" s="36"/>
      <c r="F242" s="64"/>
      <c r="G242" s="72"/>
      <c r="H242" s="73"/>
      <c r="I242" s="74"/>
      <c r="J242" s="38">
        <f t="shared" si="7"/>
        <v>0</v>
      </c>
      <c r="K242" s="38">
        <f t="shared" si="5"/>
        <v>0</v>
      </c>
    </row>
    <row r="243" spans="1:11" ht="12.75" customHeight="1">
      <c r="A243" s="29" t="s">
        <v>71</v>
      </c>
      <c r="B243" s="31">
        <v>10</v>
      </c>
      <c r="C243" s="8">
        <v>1004</v>
      </c>
      <c r="D243" s="32">
        <v>5201323</v>
      </c>
      <c r="E243" s="37"/>
      <c r="F243" s="62">
        <f>F244</f>
        <v>8167.496</v>
      </c>
      <c r="G243" s="68"/>
      <c r="H243" s="69"/>
      <c r="I243" s="70"/>
      <c r="J243" s="38">
        <f t="shared" si="7"/>
        <v>8616.708279999999</v>
      </c>
      <c r="K243" s="38">
        <f aca="true" t="shared" si="8" ref="K243:K248">J243*1.05</f>
        <v>9047.543694</v>
      </c>
    </row>
    <row r="244" spans="1:11" ht="12.75" customHeight="1">
      <c r="A244" s="28" t="s">
        <v>135</v>
      </c>
      <c r="B244" s="31">
        <v>10</v>
      </c>
      <c r="C244" s="8">
        <v>1004</v>
      </c>
      <c r="D244" s="32">
        <v>5201323</v>
      </c>
      <c r="E244" s="37" t="s">
        <v>134</v>
      </c>
      <c r="F244" s="62">
        <v>8167.496</v>
      </c>
      <c r="G244" s="68"/>
      <c r="H244" s="69"/>
      <c r="I244" s="70"/>
      <c r="J244" s="38">
        <f t="shared" si="7"/>
        <v>8616.708279999999</v>
      </c>
      <c r="K244" s="38">
        <f t="shared" si="8"/>
        <v>9047.543694</v>
      </c>
    </row>
    <row r="245" spans="1:11" ht="12.75">
      <c r="A245" s="27" t="s">
        <v>72</v>
      </c>
      <c r="B245" s="31">
        <v>10</v>
      </c>
      <c r="C245" s="8">
        <v>1006</v>
      </c>
      <c r="D245" s="32">
        <v>0</v>
      </c>
      <c r="E245" s="37"/>
      <c r="F245" s="62">
        <f>F246+F249</f>
        <v>5562.821</v>
      </c>
      <c r="G245" s="68"/>
      <c r="H245" s="69"/>
      <c r="I245" s="70"/>
      <c r="J245" s="38" t="e">
        <f>J246</f>
        <v>#REF!</v>
      </c>
      <c r="K245" s="38" t="e">
        <f>K246</f>
        <v>#REF!</v>
      </c>
    </row>
    <row r="246" spans="1:11" ht="12.75" customHeight="1">
      <c r="A246" s="29" t="s">
        <v>11</v>
      </c>
      <c r="B246" s="31">
        <v>10</v>
      </c>
      <c r="C246" s="8">
        <v>1006</v>
      </c>
      <c r="D246" s="32">
        <v>20400</v>
      </c>
      <c r="E246" s="37"/>
      <c r="F246" s="62">
        <f>F247+F248</f>
        <v>249.9</v>
      </c>
      <c r="G246" s="68"/>
      <c r="H246" s="69"/>
      <c r="I246" s="70"/>
      <c r="J246" s="38" t="e">
        <f>J247+J248+#REF!</f>
        <v>#REF!</v>
      </c>
      <c r="K246" s="38" t="e">
        <f>K247+K248+#REF!</f>
        <v>#REF!</v>
      </c>
    </row>
    <row r="247" spans="1:11" ht="12.75">
      <c r="A247" s="28" t="s">
        <v>80</v>
      </c>
      <c r="B247" s="31">
        <v>10</v>
      </c>
      <c r="C247" s="8">
        <v>1006</v>
      </c>
      <c r="D247" s="32">
        <v>20400</v>
      </c>
      <c r="E247" s="37" t="s">
        <v>81</v>
      </c>
      <c r="F247" s="62">
        <v>227.1</v>
      </c>
      <c r="G247" s="68"/>
      <c r="H247" s="69"/>
      <c r="I247" s="70"/>
      <c r="J247" s="38">
        <f>F247*1.05</f>
        <v>238.455</v>
      </c>
      <c r="K247" s="38">
        <f t="shared" si="8"/>
        <v>250.37775000000002</v>
      </c>
    </row>
    <row r="248" spans="1:11" ht="22.5">
      <c r="A248" s="28" t="s">
        <v>83</v>
      </c>
      <c r="B248" s="31">
        <v>10</v>
      </c>
      <c r="C248" s="8">
        <v>1006</v>
      </c>
      <c r="D248" s="32">
        <v>20400</v>
      </c>
      <c r="E248" s="37" t="s">
        <v>82</v>
      </c>
      <c r="F248" s="62">
        <v>22.8</v>
      </c>
      <c r="G248" s="68"/>
      <c r="H248" s="69"/>
      <c r="I248" s="70"/>
      <c r="J248" s="38">
        <f>F248*1.05</f>
        <v>23.94</v>
      </c>
      <c r="K248" s="38">
        <f t="shared" si="8"/>
        <v>25.137000000000004</v>
      </c>
    </row>
    <row r="249" spans="1:9" ht="12.75">
      <c r="A249" s="60" t="s">
        <v>11</v>
      </c>
      <c r="B249" s="31">
        <v>10</v>
      </c>
      <c r="C249" s="8">
        <v>1006</v>
      </c>
      <c r="D249" s="32">
        <v>29900</v>
      </c>
      <c r="E249" s="37"/>
      <c r="F249" s="62">
        <f>F250+F253+F252</f>
        <v>5312.921</v>
      </c>
      <c r="G249" s="23"/>
      <c r="H249" s="9"/>
      <c r="I249" s="9"/>
    </row>
    <row r="250" spans="1:9" ht="12.75">
      <c r="A250" s="28" t="s">
        <v>80</v>
      </c>
      <c r="B250" s="31">
        <v>10</v>
      </c>
      <c r="C250" s="8">
        <v>1006</v>
      </c>
      <c r="D250" s="32">
        <v>29900</v>
      </c>
      <c r="E250" s="37" t="s">
        <v>90</v>
      </c>
      <c r="F250" s="62">
        <v>3293.7</v>
      </c>
      <c r="G250" s="23"/>
      <c r="H250" s="9"/>
      <c r="I250" s="9"/>
    </row>
    <row r="251" spans="1:9" ht="22.5" hidden="1">
      <c r="A251" s="28" t="s">
        <v>97</v>
      </c>
      <c r="B251" s="31">
        <v>10</v>
      </c>
      <c r="C251" s="8">
        <v>1006</v>
      </c>
      <c r="D251" s="32">
        <v>29900</v>
      </c>
      <c r="E251" s="37" t="s">
        <v>96</v>
      </c>
      <c r="F251" s="62"/>
      <c r="G251" s="23"/>
      <c r="H251" s="9"/>
      <c r="I251" s="9"/>
    </row>
    <row r="252" spans="1:9" ht="33.75">
      <c r="A252" s="61" t="s">
        <v>122</v>
      </c>
      <c r="B252" s="31">
        <v>10</v>
      </c>
      <c r="C252" s="8">
        <v>1006</v>
      </c>
      <c r="D252" s="32">
        <v>29900</v>
      </c>
      <c r="E252" s="37" t="s">
        <v>121</v>
      </c>
      <c r="F252" s="62">
        <v>1039.001</v>
      </c>
      <c r="G252" s="23"/>
      <c r="H252" s="9"/>
      <c r="I252" s="9"/>
    </row>
    <row r="253" spans="1:9" ht="22.5">
      <c r="A253" s="28" t="s">
        <v>83</v>
      </c>
      <c r="B253" s="31">
        <v>10</v>
      </c>
      <c r="C253" s="8">
        <v>1006</v>
      </c>
      <c r="D253" s="32">
        <v>29900</v>
      </c>
      <c r="E253" s="37" t="s">
        <v>82</v>
      </c>
      <c r="F253" s="62">
        <v>980.22</v>
      </c>
      <c r="G253" s="23"/>
      <c r="H253" s="9"/>
      <c r="I253" s="9"/>
    </row>
    <row r="254" spans="1:11" s="46" customFormat="1" ht="12.75" customHeight="1">
      <c r="A254" s="39" t="s">
        <v>116</v>
      </c>
      <c r="B254" s="40">
        <v>11</v>
      </c>
      <c r="C254" s="41"/>
      <c r="D254" s="42"/>
      <c r="E254" s="43"/>
      <c r="F254" s="63">
        <f>F255</f>
        <v>300</v>
      </c>
      <c r="G254" s="45"/>
      <c r="H254" s="49"/>
      <c r="I254" s="54"/>
      <c r="J254" s="44">
        <f>J255</f>
        <v>1000</v>
      </c>
      <c r="K254" s="44">
        <f>K255</f>
        <v>1000</v>
      </c>
    </row>
    <row r="255" spans="1:11" s="46" customFormat="1" ht="12.75" customHeight="1">
      <c r="A255" s="39" t="s">
        <v>117</v>
      </c>
      <c r="B255" s="40">
        <v>11</v>
      </c>
      <c r="C255" s="41">
        <v>1105</v>
      </c>
      <c r="D255" s="42"/>
      <c r="E255" s="43"/>
      <c r="F255" s="63">
        <f>F256</f>
        <v>300</v>
      </c>
      <c r="G255" s="45"/>
      <c r="H255" s="49"/>
      <c r="I255" s="54"/>
      <c r="J255" s="44">
        <f>J256</f>
        <v>1000</v>
      </c>
      <c r="K255" s="44">
        <f>K256</f>
        <v>1000</v>
      </c>
    </row>
    <row r="256" spans="1:11" s="46" customFormat="1" ht="12.75" customHeight="1">
      <c r="A256" s="39" t="s">
        <v>118</v>
      </c>
      <c r="B256" s="40">
        <v>11</v>
      </c>
      <c r="C256" s="41">
        <v>1105</v>
      </c>
      <c r="D256" s="42">
        <v>5129700</v>
      </c>
      <c r="E256" s="43"/>
      <c r="F256" s="63">
        <f>F258+F257</f>
        <v>300</v>
      </c>
      <c r="G256" s="45"/>
      <c r="H256" s="49"/>
      <c r="I256" s="54"/>
      <c r="J256" s="44">
        <f>J258</f>
        <v>1000</v>
      </c>
      <c r="K256" s="44">
        <f>K258</f>
        <v>1000</v>
      </c>
    </row>
    <row r="257" spans="1:11" s="46" customFormat="1" ht="12.75" customHeight="1">
      <c r="A257" s="28" t="s">
        <v>83</v>
      </c>
      <c r="B257" s="40">
        <v>11</v>
      </c>
      <c r="C257" s="41">
        <v>1105</v>
      </c>
      <c r="D257" s="42">
        <v>5129700</v>
      </c>
      <c r="E257" s="43" t="s">
        <v>82</v>
      </c>
      <c r="F257" s="63">
        <v>200</v>
      </c>
      <c r="G257" s="45"/>
      <c r="H257" s="49"/>
      <c r="I257" s="54"/>
      <c r="J257" s="44"/>
      <c r="K257" s="44"/>
    </row>
    <row r="258" spans="1:11" s="46" customFormat="1" ht="12.75" customHeight="1">
      <c r="A258" s="39" t="s">
        <v>114</v>
      </c>
      <c r="B258" s="40">
        <v>11</v>
      </c>
      <c r="C258" s="41">
        <v>1105</v>
      </c>
      <c r="D258" s="42">
        <v>5129700</v>
      </c>
      <c r="E258" s="43" t="s">
        <v>87</v>
      </c>
      <c r="F258" s="63">
        <v>100</v>
      </c>
      <c r="G258" s="45"/>
      <c r="H258" s="49"/>
      <c r="I258" s="54"/>
      <c r="J258" s="44">
        <v>1000</v>
      </c>
      <c r="K258" s="44">
        <v>1000</v>
      </c>
    </row>
    <row r="259" spans="1:11" ht="12.75" customHeight="1">
      <c r="A259" s="30"/>
      <c r="B259" s="12"/>
      <c r="C259" s="10"/>
      <c r="D259" s="13"/>
      <c r="E259" s="36"/>
      <c r="F259" s="64"/>
      <c r="G259" s="24"/>
      <c r="H259" s="14"/>
      <c r="I259" s="53"/>
      <c r="J259" s="55"/>
      <c r="K259" s="55"/>
    </row>
    <row r="260" spans="1:11" ht="12.75" customHeight="1">
      <c r="A260" s="27" t="s">
        <v>41</v>
      </c>
      <c r="B260" s="31">
        <v>12</v>
      </c>
      <c r="C260" s="8">
        <v>0</v>
      </c>
      <c r="D260" s="32">
        <v>0</v>
      </c>
      <c r="E260" s="37"/>
      <c r="F260" s="62">
        <f>F261</f>
        <v>9642</v>
      </c>
      <c r="G260" s="68"/>
      <c r="H260" s="69"/>
      <c r="I260" s="70"/>
      <c r="J260" s="38">
        <f aca="true" t="shared" si="9" ref="J260:K262">J261</f>
        <v>10124.1</v>
      </c>
      <c r="K260" s="38">
        <f t="shared" si="9"/>
        <v>10630.305</v>
      </c>
    </row>
    <row r="261" spans="1:11" ht="12.75" customHeight="1">
      <c r="A261" s="27" t="s">
        <v>41</v>
      </c>
      <c r="B261" s="31">
        <v>12</v>
      </c>
      <c r="C261" s="8">
        <v>1202</v>
      </c>
      <c r="D261" s="32">
        <v>0</v>
      </c>
      <c r="E261" s="37"/>
      <c r="F261" s="62">
        <f>F262</f>
        <v>9642</v>
      </c>
      <c r="G261" s="68"/>
      <c r="H261" s="69"/>
      <c r="I261" s="70"/>
      <c r="J261" s="38">
        <f t="shared" si="9"/>
        <v>10124.1</v>
      </c>
      <c r="K261" s="38">
        <f t="shared" si="9"/>
        <v>10630.305</v>
      </c>
    </row>
    <row r="262" spans="1:11" ht="45">
      <c r="A262" s="29" t="s">
        <v>105</v>
      </c>
      <c r="B262" s="31">
        <v>12</v>
      </c>
      <c r="C262" s="8">
        <v>1202</v>
      </c>
      <c r="D262" s="32">
        <v>1400100</v>
      </c>
      <c r="E262" s="37"/>
      <c r="F262" s="62">
        <f>F263</f>
        <v>9642</v>
      </c>
      <c r="G262" s="68"/>
      <c r="H262" s="69"/>
      <c r="I262" s="70"/>
      <c r="J262" s="38">
        <f t="shared" si="9"/>
        <v>10124.1</v>
      </c>
      <c r="K262" s="38">
        <f t="shared" si="9"/>
        <v>10630.305</v>
      </c>
    </row>
    <row r="263" spans="1:11" ht="33.75">
      <c r="A263" s="28" t="s">
        <v>93</v>
      </c>
      <c r="B263" s="31">
        <v>12</v>
      </c>
      <c r="C263" s="8">
        <v>1202</v>
      </c>
      <c r="D263" s="32">
        <v>1400100</v>
      </c>
      <c r="E263" s="37" t="s">
        <v>91</v>
      </c>
      <c r="F263" s="62">
        <v>9642</v>
      </c>
      <c r="G263" s="68"/>
      <c r="H263" s="69"/>
      <c r="I263" s="70"/>
      <c r="J263" s="38">
        <f>F263*1.05</f>
        <v>10124.1</v>
      </c>
      <c r="K263" s="38">
        <f>J263*1.05</f>
        <v>10630.305</v>
      </c>
    </row>
    <row r="264" spans="1:11" ht="12.75" customHeight="1">
      <c r="A264" s="30"/>
      <c r="B264" s="12"/>
      <c r="C264" s="10"/>
      <c r="D264" s="13"/>
      <c r="E264" s="36"/>
      <c r="F264" s="64"/>
      <c r="G264" s="24"/>
      <c r="H264" s="14"/>
      <c r="I264" s="53"/>
      <c r="J264" s="55"/>
      <c r="K264" s="55"/>
    </row>
    <row r="265" spans="1:11" ht="12.75">
      <c r="A265" s="27" t="s">
        <v>106</v>
      </c>
      <c r="B265" s="31">
        <v>14</v>
      </c>
      <c r="C265" s="8">
        <v>0</v>
      </c>
      <c r="D265" s="32">
        <v>0</v>
      </c>
      <c r="E265" s="37"/>
      <c r="F265" s="62">
        <f>F266+F269</f>
        <v>41822.813</v>
      </c>
      <c r="G265" s="68"/>
      <c r="H265" s="69"/>
      <c r="I265" s="70"/>
      <c r="J265" s="38">
        <f aca="true" t="shared" si="10" ref="J265:K267">J266</f>
        <v>41294.82</v>
      </c>
      <c r="K265" s="38">
        <f t="shared" si="10"/>
        <v>43359.561</v>
      </c>
    </row>
    <row r="266" spans="1:11" ht="22.5">
      <c r="A266" s="27" t="s">
        <v>73</v>
      </c>
      <c r="B266" s="31">
        <v>14</v>
      </c>
      <c r="C266" s="8">
        <v>1401</v>
      </c>
      <c r="D266" s="32">
        <v>0</v>
      </c>
      <c r="E266" s="37"/>
      <c r="F266" s="62">
        <f>F267</f>
        <v>39328.4</v>
      </c>
      <c r="G266" s="68"/>
      <c r="H266" s="69"/>
      <c r="I266" s="70"/>
      <c r="J266" s="38">
        <f t="shared" si="10"/>
        <v>41294.82</v>
      </c>
      <c r="K266" s="38">
        <f t="shared" si="10"/>
        <v>43359.561</v>
      </c>
    </row>
    <row r="267" spans="1:11" ht="22.5">
      <c r="A267" s="29" t="s">
        <v>107</v>
      </c>
      <c r="B267" s="31">
        <v>14</v>
      </c>
      <c r="C267" s="8">
        <v>1401</v>
      </c>
      <c r="D267" s="32">
        <v>5160130</v>
      </c>
      <c r="E267" s="37"/>
      <c r="F267" s="62">
        <f>F268</f>
        <v>39328.4</v>
      </c>
      <c r="G267" s="68"/>
      <c r="H267" s="69"/>
      <c r="I267" s="70"/>
      <c r="J267" s="38">
        <f t="shared" si="10"/>
        <v>41294.82</v>
      </c>
      <c r="K267" s="38">
        <f t="shared" si="10"/>
        <v>43359.561</v>
      </c>
    </row>
    <row r="268" spans="1:11" ht="12.75" customHeight="1">
      <c r="A268" s="28" t="s">
        <v>109</v>
      </c>
      <c r="B268" s="31">
        <v>14</v>
      </c>
      <c r="C268" s="8">
        <v>1401</v>
      </c>
      <c r="D268" s="32">
        <v>5160130</v>
      </c>
      <c r="E268" s="37" t="s">
        <v>108</v>
      </c>
      <c r="F268" s="62">
        <v>39328.4</v>
      </c>
      <c r="G268" s="68"/>
      <c r="H268" s="69"/>
      <c r="I268" s="70"/>
      <c r="J268" s="38">
        <f>F268*1.05</f>
        <v>41294.82</v>
      </c>
      <c r="K268" s="38">
        <f>J268*1.05</f>
        <v>43359.561</v>
      </c>
    </row>
    <row r="269" spans="1:11" ht="32.25" customHeight="1">
      <c r="A269" s="27" t="s">
        <v>74</v>
      </c>
      <c r="B269" s="31">
        <v>14</v>
      </c>
      <c r="C269" s="8">
        <v>1402</v>
      </c>
      <c r="D269" s="32">
        <v>0</v>
      </c>
      <c r="E269" s="37"/>
      <c r="F269" s="62">
        <f>F270</f>
        <v>2494.413</v>
      </c>
      <c r="G269" s="68"/>
      <c r="H269" s="69"/>
      <c r="I269" s="70"/>
      <c r="J269" s="55"/>
      <c r="K269" s="55"/>
    </row>
    <row r="270" spans="1:11" ht="21.75" customHeight="1">
      <c r="A270" s="29" t="s">
        <v>75</v>
      </c>
      <c r="B270" s="31">
        <v>14</v>
      </c>
      <c r="C270" s="8">
        <v>1402</v>
      </c>
      <c r="D270" s="32">
        <v>5170204</v>
      </c>
      <c r="E270" s="37"/>
      <c r="F270" s="62">
        <f>F271</f>
        <v>2494.413</v>
      </c>
      <c r="G270" s="68"/>
      <c r="H270" s="69"/>
      <c r="I270" s="70"/>
      <c r="J270" s="55"/>
      <c r="K270" s="55"/>
    </row>
    <row r="271" spans="1:11" ht="12.75" customHeight="1">
      <c r="A271" s="28" t="s">
        <v>76</v>
      </c>
      <c r="B271" s="31">
        <v>14</v>
      </c>
      <c r="C271" s="8">
        <v>1402</v>
      </c>
      <c r="D271" s="32">
        <v>5170204</v>
      </c>
      <c r="E271" s="37"/>
      <c r="F271" s="62">
        <f>F272</f>
        <v>2494.413</v>
      </c>
      <c r="G271" s="68"/>
      <c r="H271" s="69"/>
      <c r="I271" s="70"/>
      <c r="J271" s="55"/>
      <c r="K271" s="55"/>
    </row>
    <row r="272" spans="1:11" ht="12.75" customHeight="1">
      <c r="A272" s="28" t="s">
        <v>10</v>
      </c>
      <c r="B272" s="31">
        <v>14</v>
      </c>
      <c r="C272" s="8">
        <v>1402</v>
      </c>
      <c r="D272" s="32">
        <v>5170204</v>
      </c>
      <c r="E272" s="37" t="s">
        <v>144</v>
      </c>
      <c r="F272" s="62">
        <v>2494.413</v>
      </c>
      <c r="G272" s="68"/>
      <c r="H272" s="69"/>
      <c r="I272" s="70"/>
      <c r="J272" s="55"/>
      <c r="K272" s="55"/>
    </row>
    <row r="273" spans="1:12" ht="12.75" customHeight="1">
      <c r="A273" s="48" t="s">
        <v>110</v>
      </c>
      <c r="B273" s="47">
        <v>0</v>
      </c>
      <c r="C273" s="47">
        <v>0</v>
      </c>
      <c r="D273" s="47">
        <v>0</v>
      </c>
      <c r="E273" s="47" t="s">
        <v>77</v>
      </c>
      <c r="F273" s="62">
        <f>F15+F51+F56+F65+F84+F118+F156+F254+F260+F265+F80</f>
        <v>1134116.273</v>
      </c>
      <c r="G273" s="38">
        <f>G15+G51+G65+G80+G84+G118+G145+G156+G260+G56+G254+G265</f>
        <v>0</v>
      </c>
      <c r="H273" s="38">
        <f>H15+H51+H65+H80+H84+H118+H145+H156+H260+H56+H254+H265</f>
        <v>0</v>
      </c>
      <c r="I273" s="38">
        <f>I15+I51+I65+I80+I84+I118+I145+I156+I260+I56+I254+I265</f>
        <v>0</v>
      </c>
      <c r="J273" s="38" t="e">
        <f>J15+J51+J65+J80+J84+J118+J145+J156+J260+J56+J254+J265-0.1</f>
        <v>#REF!</v>
      </c>
      <c r="K273" s="38" t="e">
        <f>K15+K51+K65+K80+K84+K118+K145+K156+K260+K56+K254+K265</f>
        <v>#REF!</v>
      </c>
      <c r="L273" s="65"/>
    </row>
    <row r="274" spans="1:12" ht="12.75" customHeight="1">
      <c r="A274" s="15"/>
      <c r="B274" s="15"/>
      <c r="C274" s="15"/>
      <c r="D274" s="15"/>
      <c r="E274" s="15"/>
      <c r="F274" s="16"/>
      <c r="G274" s="16"/>
      <c r="H274" s="16"/>
      <c r="I274" s="16"/>
      <c r="J274" s="50"/>
      <c r="L274" s="65"/>
    </row>
    <row r="275" spans="1:9" ht="12.7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36.75" customHeight="1">
      <c r="A276" s="17"/>
      <c r="B276" s="18"/>
      <c r="C276" s="18"/>
      <c r="D276" s="19"/>
      <c r="E276" s="18"/>
      <c r="F276" s="1"/>
      <c r="G276" s="1"/>
      <c r="H276" s="1"/>
      <c r="I276" s="1"/>
    </row>
    <row r="277" spans="1:9" ht="12.75" customHeight="1">
      <c r="A277" s="17"/>
      <c r="B277" s="18"/>
      <c r="C277" s="18"/>
      <c r="D277" s="19"/>
      <c r="E277" s="18"/>
      <c r="F277" s="1"/>
      <c r="G277" s="1"/>
      <c r="H277" s="1"/>
      <c r="I277" s="1"/>
    </row>
    <row r="278" spans="1:9" ht="26.25" customHeight="1">
      <c r="A278" s="17"/>
      <c r="B278" s="18"/>
      <c r="C278" s="18"/>
      <c r="D278" s="19"/>
      <c r="E278" s="18"/>
      <c r="F278" s="1"/>
      <c r="G278" s="1"/>
      <c r="H278" s="1"/>
      <c r="I278" s="1"/>
    </row>
  </sheetData>
  <sheetProtection/>
  <mergeCells count="187">
    <mergeCell ref="G18:I18"/>
    <mergeCell ref="B10:E11"/>
    <mergeCell ref="G15:I15"/>
    <mergeCell ref="G17:I17"/>
    <mergeCell ref="A10:A12"/>
    <mergeCell ref="A8:K8"/>
    <mergeCell ref="F10:F12"/>
    <mergeCell ref="J10:J12"/>
    <mergeCell ref="K10:K12"/>
    <mergeCell ref="G80:I80"/>
    <mergeCell ref="G43:I43"/>
    <mergeCell ref="G69:I69"/>
    <mergeCell ref="G67:I67"/>
    <mergeCell ref="G68:I68"/>
    <mergeCell ref="G44:I44"/>
    <mergeCell ref="G51:I51"/>
    <mergeCell ref="G65:I65"/>
    <mergeCell ref="G47:I47"/>
    <mergeCell ref="G52:I52"/>
    <mergeCell ref="G39:I39"/>
    <mergeCell ref="G34:I34"/>
    <mergeCell ref="G16:I16"/>
    <mergeCell ref="G19:I19"/>
    <mergeCell ref="G25:I25"/>
    <mergeCell ref="G21:I21"/>
    <mergeCell ref="G24:I24"/>
    <mergeCell ref="G37:I37"/>
    <mergeCell ref="G38:I38"/>
    <mergeCell ref="G20:I20"/>
    <mergeCell ref="G265:I265"/>
    <mergeCell ref="G157:I157"/>
    <mergeCell ref="G162:I162"/>
    <mergeCell ref="G163:I163"/>
    <mergeCell ref="G161:I161"/>
    <mergeCell ref="G168:I168"/>
    <mergeCell ref="G173:I173"/>
    <mergeCell ref="G238:I238"/>
    <mergeCell ref="G245:I245"/>
    <mergeCell ref="G172:I172"/>
    <mergeCell ref="G81:I81"/>
    <mergeCell ref="G86:I86"/>
    <mergeCell ref="G111:I111"/>
    <mergeCell ref="G113:I113"/>
    <mergeCell ref="G84:I84"/>
    <mergeCell ref="G93:I93"/>
    <mergeCell ref="G91:I91"/>
    <mergeCell ref="G92:I92"/>
    <mergeCell ref="G109:I109"/>
    <mergeCell ref="G112:I112"/>
    <mergeCell ref="G90:I90"/>
    <mergeCell ref="G85:I85"/>
    <mergeCell ref="G89:I89"/>
    <mergeCell ref="G120:I120"/>
    <mergeCell ref="G119:I119"/>
    <mergeCell ref="G114:I114"/>
    <mergeCell ref="G97:I97"/>
    <mergeCell ref="G103:I103"/>
    <mergeCell ref="G98:I98"/>
    <mergeCell ref="G107:I107"/>
    <mergeCell ref="G123:I123"/>
    <mergeCell ref="G137:I137"/>
    <mergeCell ref="G133:I133"/>
    <mergeCell ref="G136:I136"/>
    <mergeCell ref="G130:I130"/>
    <mergeCell ref="G127:I127"/>
    <mergeCell ref="G135:I135"/>
    <mergeCell ref="G134:I134"/>
    <mergeCell ref="G131:I131"/>
    <mergeCell ref="G128:I128"/>
    <mergeCell ref="G139:I139"/>
    <mergeCell ref="G170:I170"/>
    <mergeCell ref="G237:I237"/>
    <mergeCell ref="G146:I146"/>
    <mergeCell ref="G140:I140"/>
    <mergeCell ref="G148:I148"/>
    <mergeCell ref="G141:I141"/>
    <mergeCell ref="G154:I154"/>
    <mergeCell ref="G165:I165"/>
    <mergeCell ref="G230:I230"/>
    <mergeCell ref="G178:I178"/>
    <mergeCell ref="G156:I156"/>
    <mergeCell ref="G204:I204"/>
    <mergeCell ref="G207:I207"/>
    <mergeCell ref="G158:I158"/>
    <mergeCell ref="G192:I192"/>
    <mergeCell ref="G182:I182"/>
    <mergeCell ref="G180:I180"/>
    <mergeCell ref="G210:I210"/>
    <mergeCell ref="G195:I195"/>
    <mergeCell ref="G198:I198"/>
    <mergeCell ref="G159:I159"/>
    <mergeCell ref="G186:I186"/>
    <mergeCell ref="G164:I164"/>
    <mergeCell ref="G202:I202"/>
    <mergeCell ref="G193:I193"/>
    <mergeCell ref="G196:I196"/>
    <mergeCell ref="G199:I199"/>
    <mergeCell ref="G41:I41"/>
    <mergeCell ref="G22:I22"/>
    <mergeCell ref="G40:I40"/>
    <mergeCell ref="G23:I23"/>
    <mergeCell ref="G26:I26"/>
    <mergeCell ref="G33:I33"/>
    <mergeCell ref="G27:I27"/>
    <mergeCell ref="G32:I32"/>
    <mergeCell ref="G30:I30"/>
    <mergeCell ref="G35:I35"/>
    <mergeCell ref="G260:I260"/>
    <mergeCell ref="G175:I175"/>
    <mergeCell ref="G179:I179"/>
    <mergeCell ref="G166:I166"/>
    <mergeCell ref="G167:I167"/>
    <mergeCell ref="G171:I171"/>
    <mergeCell ref="G169:I169"/>
    <mergeCell ref="G244:I244"/>
    <mergeCell ref="G236:I236"/>
    <mergeCell ref="G234:I234"/>
    <mergeCell ref="G212:I212"/>
    <mergeCell ref="G215:I215"/>
    <mergeCell ref="G181:I181"/>
    <mergeCell ref="G271:I271"/>
    <mergeCell ref="G268:I268"/>
    <mergeCell ref="G263:I263"/>
    <mergeCell ref="G246:I246"/>
    <mergeCell ref="G247:I247"/>
    <mergeCell ref="G270:I270"/>
    <mergeCell ref="G267:I267"/>
    <mergeCell ref="G53:I53"/>
    <mergeCell ref="G54:I54"/>
    <mergeCell ref="G147:I147"/>
    <mergeCell ref="G82:I82"/>
    <mergeCell ref="G87:I87"/>
    <mergeCell ref="G108:I108"/>
    <mergeCell ref="G110:I110"/>
    <mergeCell ref="G145:I145"/>
    <mergeCell ref="G132:I132"/>
    <mergeCell ref="G102:I102"/>
    <mergeCell ref="G219:I219"/>
    <mergeCell ref="G149:I149"/>
    <mergeCell ref="G239:I239"/>
    <mergeCell ref="G218:I218"/>
    <mergeCell ref="G201:I201"/>
    <mergeCell ref="G203:I203"/>
    <mergeCell ref="G235:I235"/>
    <mergeCell ref="G220:I220"/>
    <mergeCell ref="G187:I187"/>
    <mergeCell ref="G190:I190"/>
    <mergeCell ref="G272:I272"/>
    <mergeCell ref="G248:I248"/>
    <mergeCell ref="G223:I223"/>
    <mergeCell ref="G240:I240"/>
    <mergeCell ref="G266:I266"/>
    <mergeCell ref="G241:I241"/>
    <mergeCell ref="G242:I242"/>
    <mergeCell ref="G243:I243"/>
    <mergeCell ref="G269:I269"/>
    <mergeCell ref="G261:I261"/>
    <mergeCell ref="G262:I262"/>
    <mergeCell ref="G138:I138"/>
    <mergeCell ref="G121:I121"/>
    <mergeCell ref="G118:I118"/>
    <mergeCell ref="G206:I206"/>
    <mergeCell ref="G183:I183"/>
    <mergeCell ref="G184:I184"/>
    <mergeCell ref="G189:I189"/>
    <mergeCell ref="G213:I213"/>
    <mergeCell ref="G216:I216"/>
    <mergeCell ref="G151:I151"/>
    <mergeCell ref="G152:I152"/>
    <mergeCell ref="G42:I42"/>
    <mergeCell ref="G36:I36"/>
    <mergeCell ref="G88:I88"/>
    <mergeCell ref="G49:I49"/>
    <mergeCell ref="G45:I45"/>
    <mergeCell ref="G46:I46"/>
    <mergeCell ref="G48:I48"/>
    <mergeCell ref="G66:I66"/>
    <mergeCell ref="G221:I221"/>
    <mergeCell ref="A1:K1"/>
    <mergeCell ref="A2:K2"/>
    <mergeCell ref="A3:K3"/>
    <mergeCell ref="A4:K4"/>
    <mergeCell ref="A5:K5"/>
    <mergeCell ref="G209:I209"/>
    <mergeCell ref="G188:I188"/>
    <mergeCell ref="G150:I150"/>
    <mergeCell ref="G153:I153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Билал</cp:lastModifiedBy>
  <cp:lastPrinted>2014-11-24T06:22:34Z</cp:lastPrinted>
  <dcterms:created xsi:type="dcterms:W3CDTF">2011-11-18T11:33:51Z</dcterms:created>
  <dcterms:modified xsi:type="dcterms:W3CDTF">2015-02-25T06:45:55Z</dcterms:modified>
  <cp:category/>
  <cp:version/>
  <cp:contentType/>
  <cp:contentStatus/>
</cp:coreProperties>
</file>