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45" windowWidth="11235" windowHeight="8670" tabRatio="874" activeTab="1"/>
  </bookViews>
  <sheets>
    <sheet name="ВСР" sheetId="1" r:id="rId1"/>
    <sheet name="ВСР (2)" sheetId="2" r:id="rId2"/>
  </sheets>
  <definedNames>
    <definedName name="_xlfn.BAHTTEXT" hidden="1">#NAME?</definedName>
    <definedName name="_xlnm._FilterDatabase" localSheetId="0" hidden="1">'ВСР'!$A$15:$G$15</definedName>
    <definedName name="_xlnm._FilterDatabase" localSheetId="1" hidden="1">'ВСР (2)'!$A$15:$G$110</definedName>
    <definedName name="В175">#REF!</definedName>
    <definedName name="_xlnm.Print_Titles" localSheetId="0">'ВСР'!$11:$13</definedName>
    <definedName name="_xlnm.Print_Titles" localSheetId="1">'ВСР (2)'!$11:$13</definedName>
    <definedName name="_xlnm.Print_Area" localSheetId="0">'ВСР'!$A$1:$I$347</definedName>
    <definedName name="_xlnm.Print_Area" localSheetId="1">'ВСР (2)'!$A$1:$H$360</definedName>
  </definedNames>
  <calcPr fullCalcOnLoad="1"/>
</workbook>
</file>

<file path=xl/sharedStrings.xml><?xml version="1.0" encoding="utf-8"?>
<sst xmlns="http://schemas.openxmlformats.org/spreadsheetml/2006/main" count="3302" uniqueCount="328">
  <si>
    <t>01</t>
  </si>
  <si>
    <t>03</t>
  </si>
  <si>
    <t>Жилищное хозяйство</t>
  </si>
  <si>
    <t>Коммунальное хозяйство</t>
  </si>
  <si>
    <t>04</t>
  </si>
  <si>
    <t>05</t>
  </si>
  <si>
    <t>02</t>
  </si>
  <si>
    <t>10</t>
  </si>
  <si>
    <t>06</t>
  </si>
  <si>
    <t>07</t>
  </si>
  <si>
    <t>09</t>
  </si>
  <si>
    <t>08</t>
  </si>
  <si>
    <t>Жилищно-коммунальное хозяйство</t>
  </si>
  <si>
    <t>Другие вопросы в области здравоохранения</t>
  </si>
  <si>
    <t xml:space="preserve">Другие вопрросы в области культуры кинемотографии и средств массовой информации </t>
  </si>
  <si>
    <t>Другие вопросы в области образования</t>
  </si>
  <si>
    <t>Другие вопросы в области социальной политики</t>
  </si>
  <si>
    <t>350 00 00</t>
  </si>
  <si>
    <t>351 00 00</t>
  </si>
  <si>
    <t>Общегосударственные вопросы</t>
  </si>
  <si>
    <t>Поддержка жилищного хозяйства</t>
  </si>
  <si>
    <t>Поддержка коммунального хозяйства</t>
  </si>
  <si>
    <t>Руководство и управление в сфере установленных функций</t>
  </si>
  <si>
    <t xml:space="preserve">05 </t>
  </si>
  <si>
    <t>005</t>
  </si>
  <si>
    <t>263 00 00</t>
  </si>
  <si>
    <t>Сельское хозяйство и рыболовство</t>
  </si>
  <si>
    <t>Учреждения, обеспечивающие предоставление услуг в области животноводства</t>
  </si>
  <si>
    <t>Образование</t>
  </si>
  <si>
    <t>Дошкольное образование</t>
  </si>
  <si>
    <t>420 00 00</t>
  </si>
  <si>
    <t>Обеспечение деятельности подведомственных учреждений</t>
  </si>
  <si>
    <t>421 00 00</t>
  </si>
  <si>
    <t>Школы, детские сады, школы начальные, неполные средние и средние</t>
  </si>
  <si>
    <t>423 00 00</t>
  </si>
  <si>
    <t>Учреждения по внешкольной работе с детьми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</si>
  <si>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</si>
  <si>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Детские дошкольные учреждения</t>
  </si>
  <si>
    <t>Общее образование</t>
  </si>
  <si>
    <t>Центральный аппарат</t>
  </si>
  <si>
    <t xml:space="preserve">Культура кинемотография и средства массовой информации 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</si>
  <si>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</si>
  <si>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</si>
  <si>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</si>
  <si>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Библиотеки</t>
  </si>
  <si>
    <t>442 00 00</t>
  </si>
  <si>
    <t>452 00 00</t>
  </si>
  <si>
    <t>Здравоохранение и спорт</t>
  </si>
  <si>
    <t>470 00 00</t>
  </si>
  <si>
    <t>Больницы, клиники, госпитали, медико-санитарные части</t>
  </si>
  <si>
    <t>Поликлиники, амбулатории, диагностические центры</t>
  </si>
  <si>
    <t>471 00 00</t>
  </si>
  <si>
    <t>Фельдшерско-акушерские пункты</t>
  </si>
  <si>
    <t>478 00 00</t>
  </si>
  <si>
    <t>Учреждения, обеспечивающие предоставление услуг в сфере здравоохранения</t>
  </si>
  <si>
    <t>Социальная политика</t>
  </si>
  <si>
    <t>Социальное обслуживание населения</t>
  </si>
  <si>
    <t>Учреждения социального обслуживания населения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</si>
  <si>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</si>
  <si>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ВСЕГО РАСХОДОВ:</t>
  </si>
  <si>
    <t>Государственное учреждение "Надтеречная районная станция по борьбе с болезнями животных"</t>
  </si>
  <si>
    <t>Всего расходов</t>
  </si>
  <si>
    <t>520 00 00</t>
  </si>
  <si>
    <t>505 00 00</t>
  </si>
  <si>
    <t>Коды бюджетной классификации</t>
  </si>
  <si>
    <t>вед. струк. расх.</t>
  </si>
  <si>
    <t>раздел</t>
  </si>
  <si>
    <t>подраздел</t>
  </si>
  <si>
    <t>План на год</t>
  </si>
  <si>
    <t>целевая стстья</t>
  </si>
  <si>
    <t>вид расходов</t>
  </si>
  <si>
    <t>Наименование</t>
  </si>
  <si>
    <t>600 00 00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</si>
  <si>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</si>
  <si>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</si>
  <si>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</si>
  <si>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</si>
  <si>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</si>
  <si>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002 04 00</t>
  </si>
  <si>
    <t>263 99 00</t>
  </si>
  <si>
    <t>Выполнение функций бюджетными учреждениями</t>
  </si>
  <si>
    <t>001</t>
  </si>
  <si>
    <t>350 01 00</t>
  </si>
  <si>
    <t>Компенсация выпадающих доходов организациям, предоставляющим жилищные услуги</t>
  </si>
  <si>
    <t>006</t>
  </si>
  <si>
    <t>350 02 00</t>
  </si>
  <si>
    <t>Капитальный ремонт государственного жилищного фонда</t>
  </si>
  <si>
    <t>351 02 00</t>
  </si>
  <si>
    <t>Компенсация выпадающих доходов организациям, предоставляющим услуги теплоснабжения</t>
  </si>
  <si>
    <t>351 03 00</t>
  </si>
  <si>
    <t>Компенсация выпадающих доходов организациям, предоставляющим услуги водоснабжения и водоотведения</t>
  </si>
  <si>
    <t>351 05 00</t>
  </si>
  <si>
    <t>Мероприятия в области коммунального хозяйства</t>
  </si>
  <si>
    <t>Уличное освещение</t>
  </si>
  <si>
    <t>600 01 00</t>
  </si>
  <si>
    <t>600 02 00</t>
  </si>
  <si>
    <t>Содержание автомобильных дорог и инженерных сооружений</t>
  </si>
  <si>
    <t>600 03 00</t>
  </si>
  <si>
    <t>Озеленение</t>
  </si>
  <si>
    <t>600 05 00</t>
  </si>
  <si>
    <t>Прочие мероприятия по благоустройствугородских округов и поселений</t>
  </si>
  <si>
    <t>350 03 00</t>
  </si>
  <si>
    <t>Мероприятия в области жилищного хозяйства</t>
  </si>
  <si>
    <t>420 99 00</t>
  </si>
  <si>
    <t>421 99 00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</si>
  <si>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</si>
  <si>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</si>
  <si>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423 99 00</t>
  </si>
  <si>
    <t>452 99 00</t>
  </si>
  <si>
    <t>440 99 00</t>
  </si>
  <si>
    <t>442 99 00</t>
  </si>
  <si>
    <t>Стационарная медицинская помощь</t>
  </si>
  <si>
    <t>470 99 00</t>
  </si>
  <si>
    <t>Денежные выплаты мед. персоналу ФАПов, врачам и фельдшерам скорой мед. помощи</t>
  </si>
  <si>
    <t>478 99 00</t>
  </si>
  <si>
    <t>471 99 00</t>
  </si>
  <si>
    <t>507 00 00</t>
  </si>
  <si>
    <t>507 99 00</t>
  </si>
  <si>
    <t>505 22 05</t>
  </si>
  <si>
    <t>Выплаты социального пособия на погребение</t>
  </si>
  <si>
    <t>Обеспечение мер социальной поддержки реабилитированных лиц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</si>
  <si>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</si>
  <si>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</si>
  <si>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Ежемесячное пособие на ребенка гражданам, имеющим детей</t>
  </si>
  <si>
    <t>Функционирование высшего должностного лица субъекта РФ</t>
  </si>
  <si>
    <t>Благоустройство</t>
  </si>
  <si>
    <t>659</t>
  </si>
  <si>
    <t>681</t>
  </si>
  <si>
    <t>673</t>
  </si>
  <si>
    <t>683</t>
  </si>
  <si>
    <t>674</t>
  </si>
  <si>
    <t>675</t>
  </si>
  <si>
    <t>676</t>
  </si>
  <si>
    <t>682</t>
  </si>
  <si>
    <t>680</t>
  </si>
  <si>
    <t>679</t>
  </si>
  <si>
    <t>001 36 00</t>
  </si>
  <si>
    <t>Осуществление первичного воинского учета на территориях, где отсутствуют военные комиссариаты</t>
  </si>
  <si>
    <t>505 48 00</t>
  </si>
  <si>
    <t>Социальное обеспечение населения</t>
  </si>
  <si>
    <t>Предоставление гражданам субсидий на оплату жилого помещения и коммунальных услуг</t>
  </si>
  <si>
    <t>Социальные выплаты</t>
  </si>
  <si>
    <t>001 00 00</t>
  </si>
  <si>
    <t>Охрана семьи и детства</t>
  </si>
  <si>
    <t>Компенсация части родительской платы за содержание ребенка в общеобразовательных учреждениях</t>
  </si>
  <si>
    <t>505 05 02</t>
  </si>
  <si>
    <t>Социальная помощь</t>
  </si>
  <si>
    <t>Выплата единовременного пособия при всех формах устройства детей,лишенных родительского попечения</t>
  </si>
  <si>
    <t>Выплаты семьям опекунов на содержание подопечных детей</t>
  </si>
  <si>
    <t>678</t>
  </si>
  <si>
    <t>505 46 00</t>
  </si>
  <si>
    <t>Оплата жилищно-коммунальных услуг отдельным категориям граждан</t>
  </si>
  <si>
    <t>ГУ "ПУЖКХ" Надтеречного  района</t>
  </si>
  <si>
    <t>Государственное учреждение "Отдел труда и социального развития" Надтеречного  района</t>
  </si>
  <si>
    <t>436 02 00</t>
  </si>
  <si>
    <t>Внедрение инновационных образовательных программ</t>
  </si>
  <si>
    <t>Обеспечение жильем отдельных категорий граждан</t>
  </si>
  <si>
    <t>505 34 00</t>
  </si>
  <si>
    <t>520 11 00</t>
  </si>
  <si>
    <t>013</t>
  </si>
  <si>
    <t>Денежное поощрение лучшим учителям</t>
  </si>
  <si>
    <t>Учебно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</t>
  </si>
  <si>
    <t>ГУ "Надтеречное районное финансовое управление"</t>
  </si>
  <si>
    <t>11</t>
  </si>
  <si>
    <t>Межбюджетные трансферты</t>
  </si>
  <si>
    <t>516 00 00</t>
  </si>
  <si>
    <t>516 01 30</t>
  </si>
  <si>
    <t>Выравнивание бюджетной обеспеченности поселений из районного фонда финансовой поддержки</t>
  </si>
  <si>
    <t>Периодическая печать и издательства</t>
  </si>
  <si>
    <t>Периодическая печать</t>
  </si>
  <si>
    <t>520 21 00</t>
  </si>
  <si>
    <t>Финансовое обеспечение оказания доп. медицинской помощи, оказываемой врачами-терапевтами участковымми, врачами-педиатрами</t>
  </si>
  <si>
    <t>098</t>
  </si>
  <si>
    <t>Государственное учреждение "Комплексный центр социального обслуживания населения" Надтеречного  района ЧР</t>
  </si>
  <si>
    <t>009</t>
  </si>
  <si>
    <t>Субвенции бюджетам субъектов РФ и муниципальных образований</t>
  </si>
  <si>
    <t>Фонд компенсаций</t>
  </si>
  <si>
    <t>Выравнивание бюджетной обеспеченности</t>
  </si>
  <si>
    <t>Дотации бюджетам субъектов РФ и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</si>
  <si>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</si>
  <si>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Муниципальное учреждение "Надтеречная Центральная районная больница"</t>
  </si>
  <si>
    <t>Муниципальное учреждение "Знаменская районная больница №1 Надтеречного р-на"</t>
  </si>
  <si>
    <t>Муниципальное учреждение "Гвардейская районная больница №2 Надтеречного района"</t>
  </si>
  <si>
    <t>505 55 30</t>
  </si>
  <si>
    <t>505 55 31</t>
  </si>
  <si>
    <t>505 55 20</t>
  </si>
  <si>
    <t>505 55 21</t>
  </si>
  <si>
    <t>505 55 40</t>
  </si>
  <si>
    <t>505 55 41</t>
  </si>
  <si>
    <t>505 55 10</t>
  </si>
  <si>
    <t>505 55 12</t>
  </si>
  <si>
    <t>521 02 00</t>
  </si>
  <si>
    <t>521 00 00</t>
  </si>
  <si>
    <t>Субвенции бюджетам муниципальных образований для финансового обеспечения расходов муниципальных образований</t>
  </si>
  <si>
    <t>Муниципальное учреждение "Отдел культуры" Надтеречного района</t>
  </si>
  <si>
    <t>002 11 00</t>
  </si>
  <si>
    <t>Председатель представительного органа муниципального образования</t>
  </si>
  <si>
    <t>Дотации</t>
  </si>
  <si>
    <t>517 00 00</t>
  </si>
  <si>
    <t>Поддержка мер по обеспечению сбалансированности бюджетов</t>
  </si>
  <si>
    <t>Прочие дотации</t>
  </si>
  <si>
    <t>007</t>
  </si>
  <si>
    <t>505 55 32</t>
  </si>
  <si>
    <t>505 55 22</t>
  </si>
  <si>
    <t>505 34 01</t>
  </si>
  <si>
    <t>505 34 02</t>
  </si>
  <si>
    <t>505 55 42</t>
  </si>
  <si>
    <t>Обеспечение жильем ветеранов ВОВ 1941-1945 годов</t>
  </si>
  <si>
    <t>505 55 33</t>
  </si>
  <si>
    <t>Социальные выплаты (федеральные)</t>
  </si>
  <si>
    <t>Социальные выплаты (республиканские)</t>
  </si>
  <si>
    <t>520 13 23</t>
  </si>
  <si>
    <t>Другие общегосударственные вопросы</t>
  </si>
  <si>
    <t>14</t>
  </si>
  <si>
    <t>Мероприятия по землеустройству и землепользованию</t>
  </si>
  <si>
    <t>340 03 00</t>
  </si>
  <si>
    <t>070 00 00</t>
  </si>
  <si>
    <t>Резервные фонды</t>
  </si>
  <si>
    <t>Совет депутатов Надтеречного муниципального района</t>
  </si>
  <si>
    <t>909</t>
  </si>
  <si>
    <t>520 10 02</t>
  </si>
  <si>
    <t>Обеспечение жильем ветеранов боевых действий</t>
  </si>
  <si>
    <t>505 85 00</t>
  </si>
  <si>
    <t>505 85 05</t>
  </si>
  <si>
    <t>505 85 06</t>
  </si>
  <si>
    <t>Ежемесячное пособие гражданам пожилого возраста, достигшим 100 и более лет в ЧР</t>
  </si>
  <si>
    <t>Ежемесячное пособие на ребенка одновременно родившегося в составе 3 и более детей в ЧР</t>
  </si>
  <si>
    <t>к решению Совета депутатов</t>
  </si>
  <si>
    <t>Надтеречного муниципального района</t>
  </si>
  <si>
    <t>522 00 18</t>
  </si>
  <si>
    <t>РЦП "Культура Чеченской Республики"</t>
  </si>
  <si>
    <t>520 13 13</t>
  </si>
  <si>
    <t>104 02 02</t>
  </si>
  <si>
    <t>104 02 01</t>
  </si>
  <si>
    <t>501</t>
  </si>
  <si>
    <t>104 00 00</t>
  </si>
  <si>
    <t>104 02 00</t>
  </si>
  <si>
    <t>ФЦП "Жилище"</t>
  </si>
  <si>
    <t>Подпрогамма "Обеспечение жильем молодых семей"</t>
  </si>
  <si>
    <t>Подпрогамма "Обеспечение жильем молодых семей" (федеральные)</t>
  </si>
  <si>
    <t>Подпрогамма "Обеспечение жильем молодых семей" (республиканские"</t>
  </si>
  <si>
    <t>Обеспечение проведения выборов и референдумов</t>
  </si>
  <si>
    <t>020 00 00</t>
  </si>
  <si>
    <t>020 00 03</t>
  </si>
  <si>
    <t>Проведение выборов и референдумов</t>
  </si>
  <si>
    <t>Проведение выборов и референдумов (местные)</t>
  </si>
  <si>
    <t>12</t>
  </si>
  <si>
    <t>Резервные фонды (местные)</t>
  </si>
  <si>
    <t>Администрация Надтеречного муниципального района Чеченской Республики</t>
  </si>
  <si>
    <t>Средства массовой информации</t>
  </si>
  <si>
    <t>070 05 01</t>
  </si>
  <si>
    <t>тыс. рублей</t>
  </si>
  <si>
    <t>Муниципальное учреждение "Управление дошкольного образования Надтеречного муниципального района"</t>
  </si>
  <si>
    <t>Муниципальное учреждение "Управление образования Надтеречного муниципального района Чеченской Республики"</t>
  </si>
  <si>
    <t>Муниципальное учреждение "Горагорская участковая больница Надтеречного района"</t>
  </si>
  <si>
    <t>140 01 00</t>
  </si>
  <si>
    <t>520 18 01</t>
  </si>
  <si>
    <t>520 09 01</t>
  </si>
  <si>
    <t>Обеспечение деятельности финансовых, налоговых и таможенных органов и органов финансового надзора</t>
  </si>
  <si>
    <t>517 02 04</t>
  </si>
  <si>
    <t>506 85 07</t>
  </si>
  <si>
    <t>Ежемесячная материальная помощь ветеранам ВОВ</t>
  </si>
  <si>
    <t>505 49 01</t>
  </si>
  <si>
    <t>Единовременная денежная компенсация реабилитированным лицам</t>
  </si>
  <si>
    <t>443 99 00</t>
  </si>
  <si>
    <t>002</t>
  </si>
  <si>
    <t>444 99 00</t>
  </si>
  <si>
    <t>003</t>
  </si>
  <si>
    <t>445 99 00</t>
  </si>
  <si>
    <t>004</t>
  </si>
  <si>
    <t>446 99 00</t>
  </si>
  <si>
    <t>РЦП "Культура ЧР 2008-2011 гг."</t>
  </si>
  <si>
    <t>13</t>
  </si>
  <si>
    <t>518 00 00</t>
  </si>
  <si>
    <t>518 02 02</t>
  </si>
  <si>
    <t>Реформирование региональных и муниципальных финансов</t>
  </si>
  <si>
    <t xml:space="preserve">от "___"__________ 2011 г.  №___    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</si>
  <si>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</si>
  <si>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</si>
  <si>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Национальная безопасность и правоохранительная деятельность</t>
  </si>
  <si>
    <t>121</t>
  </si>
  <si>
    <t>211;213</t>
  </si>
  <si>
    <t>Фонд оплаты труда и страховые взносы</t>
  </si>
  <si>
    <t>244</t>
  </si>
  <si>
    <t>221;222;223;226;310;340</t>
  </si>
  <si>
    <t>Прочие закупки товаров, работ и услуг для государственных нужд</t>
  </si>
  <si>
    <t>611</t>
  </si>
  <si>
    <t>221;222;310;340</t>
  </si>
  <si>
    <t>Субсидии бюджетным учреждениям на финансовое обеспечение государственного задания</t>
  </si>
  <si>
    <t>612</t>
  </si>
  <si>
    <t>225;310</t>
  </si>
  <si>
    <t>Субсидии бюджетным учреждениям на иные цели</t>
  </si>
  <si>
    <t>111</t>
  </si>
  <si>
    <t>Прочая закупка товаров, работ и услуг для государственных нужд</t>
  </si>
  <si>
    <t>112</t>
  </si>
  <si>
    <t>Иные выплаты персоналу, за исключением фонда оплаты труда</t>
  </si>
  <si>
    <t>313</t>
  </si>
  <si>
    <t>122</t>
  </si>
  <si>
    <t>243</t>
  </si>
  <si>
    <t>Закупка товаров, работ, услуг в целях капитального ремонта гос. имущества</t>
  </si>
  <si>
    <t>530</t>
  </si>
  <si>
    <t>Субвенции</t>
  </si>
  <si>
    <t>511</t>
  </si>
  <si>
    <t>Дотации на выравнивание бюджетной обеспеченности</t>
  </si>
  <si>
    <t>314</t>
  </si>
  <si>
    <t>"О бюджете Надтеречного муниципального района на 2012 год и на плановый период 2013 и 2014 годов"</t>
  </si>
  <si>
    <t>870</t>
  </si>
  <si>
    <t>Резервные средства</t>
  </si>
  <si>
    <t>Ведомственная структура расходов бюджета Надтеречного муниципального района на 2012 год.</t>
  </si>
  <si>
    <t>Приложение  6</t>
  </si>
  <si>
    <t>512 97 00</t>
  </si>
  <si>
    <t>Другие вопросы в области физической культуры и спорта</t>
  </si>
  <si>
    <t>Предупреждение и ликвидация последствий чрезвычайных ситуаций и стихийных бедствий</t>
  </si>
  <si>
    <t>Физкультурно- оздоровительная работа</t>
  </si>
  <si>
    <t>218 02 00</t>
  </si>
  <si>
    <t>440 01 01</t>
  </si>
  <si>
    <t>Мероприятия в сфере культуры и кинматографии</t>
  </si>
  <si>
    <t>140 02 00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</si>
  <si>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</si>
  <si>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муниципальным бюджетным учреждениям на иные цели</t>
  </si>
  <si>
    <t>Государственное казенное учреждение "Комплексный центр социального обслуживания населения" Надтеречного  района ЧР</t>
  </si>
  <si>
    <t>Государственное казенное учреждение "Надтеречная районная станция по борьбе с болезнями животных"</t>
  </si>
  <si>
    <t>505 85 07</t>
  </si>
  <si>
    <t>Государственное казенное учреждение "Отдел труда и социального развития" Надтеречного  района</t>
  </si>
  <si>
    <t>321</t>
  </si>
  <si>
    <t>Пособия и компенсации по публичным нормативным обязательствам</t>
  </si>
  <si>
    <t>Пособия и компенсации гражданам и иные соцвыплаты</t>
  </si>
  <si>
    <r>
      <t>от "_</t>
    </r>
    <r>
      <rPr>
        <b/>
        <u val="single"/>
        <sz val="10"/>
        <rFont val="Times New Roman"/>
        <family val="1"/>
      </rPr>
      <t>20</t>
    </r>
    <r>
      <rPr>
        <b/>
        <sz val="10"/>
        <rFont val="Times New Roman"/>
        <family val="1"/>
      </rPr>
      <t>__"__</t>
    </r>
    <r>
      <rPr>
        <b/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__ 2011 г.  №_</t>
    </r>
    <r>
      <rPr>
        <b/>
        <u val="single"/>
        <sz val="10"/>
        <rFont val="Times New Roman"/>
        <family val="1"/>
      </rPr>
      <t>5/4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</si>
</sst>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i/>
      <vertAlign val="superscript"/>
      <sz val="12"/>
      <name val="Arial Cyr"/>
      <family val="0"/>
    </font>
    <font>
      <b/>
      <u val="single"/>
      <sz val="12"/>
      <name val="Arial Cyr"/>
      <family val="2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8" fillId="33" borderId="0" xfId="0" applyFont="1" applyFill="1" applyBorder="1" applyAlignment="1" applyProtection="1">
      <alignment/>
      <protection locked="0"/>
    </xf>
    <xf numFmtId="0" fontId="7" fillId="34" borderId="11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186" fontId="8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172" fontId="8" fillId="33" borderId="0" xfId="0" applyNumberFormat="1" applyFont="1" applyFill="1" applyBorder="1" applyAlignment="1" applyProtection="1">
      <alignment/>
      <protection locked="0"/>
    </xf>
    <xf numFmtId="172" fontId="9" fillId="0" borderId="0" xfId="0" applyNumberFormat="1" applyFont="1" applyAlignment="1">
      <alignment/>
    </xf>
    <xf numFmtId="172" fontId="7" fillId="0" borderId="0" xfId="0" applyNumberFormat="1" applyFont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vertical="center"/>
    </xf>
    <xf numFmtId="198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8" fillId="34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vertical="center"/>
    </xf>
    <xf numFmtId="188" fontId="7" fillId="34" borderId="11" xfId="0" applyNumberFormat="1" applyFont="1" applyFill="1" applyBorder="1" applyAlignment="1" applyProtection="1">
      <alignment horizontal="center" vertical="center"/>
      <protection locked="0"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8" fillId="34" borderId="10" xfId="0" applyNumberFormat="1" applyFont="1" applyFill="1" applyBorder="1" applyAlignment="1">
      <alignment horizontal="center" vertical="center"/>
    </xf>
    <xf numFmtId="184" fontId="8" fillId="34" borderId="10" xfId="0" applyNumberFormat="1" applyFont="1" applyFill="1" applyBorder="1" applyAlignment="1">
      <alignment horizontal="center" vertical="center"/>
    </xf>
    <xf numFmtId="189" fontId="7" fillId="0" borderId="0" xfId="0" applyNumberFormat="1" applyFont="1" applyAlignment="1">
      <alignment vertical="center"/>
    </xf>
    <xf numFmtId="172" fontId="13" fillId="0" borderId="0" xfId="0" applyNumberFormat="1" applyFont="1" applyAlignment="1">
      <alignment horizontal="left" wrapText="1"/>
    </xf>
    <xf numFmtId="172" fontId="1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left"/>
    </xf>
    <xf numFmtId="189" fontId="0" fillId="0" borderId="0" xfId="0" applyNumberFormat="1" applyAlignment="1">
      <alignment/>
    </xf>
    <xf numFmtId="189" fontId="8" fillId="0" borderId="0" xfId="0" applyNumberFormat="1" applyFont="1" applyFill="1" applyAlignment="1">
      <alignment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189" fontId="7" fillId="34" borderId="0" xfId="0" applyNumberFormat="1" applyFont="1" applyFill="1" applyAlignment="1">
      <alignment/>
    </xf>
    <xf numFmtId="189" fontId="9" fillId="0" borderId="0" xfId="0" applyNumberFormat="1" applyFont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/>
    </xf>
    <xf numFmtId="172" fontId="7" fillId="34" borderId="0" xfId="0" applyNumberFormat="1" applyFont="1" applyFill="1" applyBorder="1" applyAlignment="1">
      <alignment horizontal="right" vertical="center"/>
    </xf>
    <xf numFmtId="172" fontId="17" fillId="36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 vertical="center"/>
    </xf>
    <xf numFmtId="172" fontId="5" fillId="37" borderId="0" xfId="0" applyNumberFormat="1" applyFont="1" applyFill="1" applyBorder="1" applyAlignment="1">
      <alignment horizontal="right" vertical="center"/>
    </xf>
    <xf numFmtId="172" fontId="8" fillId="37" borderId="0" xfId="0" applyNumberFormat="1" applyFont="1" applyFill="1" applyBorder="1" applyAlignment="1">
      <alignment horizontal="right" vertical="center"/>
    </xf>
    <xf numFmtId="172" fontId="5" fillId="34" borderId="0" xfId="0" applyNumberFormat="1" applyFont="1" applyFill="1" applyBorder="1" applyAlignment="1">
      <alignment horizontal="right" vertical="center"/>
    </xf>
    <xf numFmtId="172" fontId="5" fillId="36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 vertical="center"/>
    </xf>
    <xf numFmtId="172" fontId="17" fillId="37" borderId="0" xfId="0" applyNumberFormat="1" applyFont="1" applyFill="1" applyBorder="1" applyAlignment="1">
      <alignment horizontal="right"/>
    </xf>
    <xf numFmtId="172" fontId="6" fillId="34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17" fillId="0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right"/>
    </xf>
    <xf numFmtId="0" fontId="7" fillId="34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72" fontId="19" fillId="37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2" fontId="8" fillId="33" borderId="0" xfId="0" applyNumberFormat="1" applyFont="1" applyFill="1" applyBorder="1" applyAlignment="1" applyProtection="1">
      <alignment horizontal="center"/>
      <protection locked="0"/>
    </xf>
    <xf numFmtId="172" fontId="7" fillId="0" borderId="0" xfId="0" applyNumberFormat="1" applyFont="1" applyFill="1" applyBorder="1" applyAlignment="1">
      <alignment horizontal="right" vertical="center"/>
    </xf>
    <xf numFmtId="18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18" fillId="0" borderId="0" xfId="0" applyFont="1" applyBorder="1" applyAlignment="1" applyProtection="1">
      <alignment horizontal="center"/>
      <protection/>
    </xf>
    <xf numFmtId="172" fontId="21" fillId="37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172" fontId="21" fillId="36" borderId="0" xfId="0" applyNumberFormat="1" applyFont="1" applyFill="1" applyBorder="1" applyAlignment="1">
      <alignment horizontal="right" vertical="center"/>
    </xf>
    <xf numFmtId="189" fontId="20" fillId="0" borderId="0" xfId="0" applyNumberFormat="1" applyFont="1" applyFill="1" applyAlignment="1">
      <alignment/>
    </xf>
    <xf numFmtId="172" fontId="20" fillId="37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/>
    </xf>
    <xf numFmtId="189" fontId="21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right" vertical="center"/>
    </xf>
    <xf numFmtId="18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189" fontId="21" fillId="36" borderId="0" xfId="0" applyNumberFormat="1" applyFont="1" applyFill="1" applyBorder="1" applyAlignment="1">
      <alignment horizontal="right" vertical="center"/>
    </xf>
    <xf numFmtId="172" fontId="22" fillId="0" borderId="0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89" fontId="7" fillId="0" borderId="0" xfId="0" applyNumberFormat="1" applyFont="1" applyFill="1" applyBorder="1" applyAlignment="1">
      <alignment horizontal="right" vertical="center"/>
    </xf>
    <xf numFmtId="172" fontId="21" fillId="0" borderId="0" xfId="0" applyNumberFormat="1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right" vertical="center"/>
    </xf>
    <xf numFmtId="1" fontId="19" fillId="0" borderId="0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horizontal="right" vertical="center"/>
    </xf>
    <xf numFmtId="172" fontId="1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 vertical="center"/>
    </xf>
    <xf numFmtId="172" fontId="6" fillId="35" borderId="12" xfId="0" applyNumberFormat="1" applyFont="1" applyFill="1" applyBorder="1" applyAlignment="1">
      <alignment horizontal="right" vertical="center" wrapText="1"/>
    </xf>
    <xf numFmtId="172" fontId="6" fillId="35" borderId="10" xfId="0" applyNumberFormat="1" applyFont="1" applyFill="1" applyBorder="1" applyAlignment="1">
      <alignment horizontal="right" vertical="center" wrapText="1"/>
    </xf>
    <xf numFmtId="172" fontId="7" fillId="34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172" fontId="7" fillId="34" borderId="11" xfId="0" applyNumberFormat="1" applyFont="1" applyFill="1" applyBorder="1" applyAlignment="1">
      <alignment horizontal="right" vertical="center"/>
    </xf>
    <xf numFmtId="49" fontId="7" fillId="34" borderId="10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right" vertical="center" wrapText="1"/>
    </xf>
    <xf numFmtId="172" fontId="8" fillId="0" borderId="10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172" fontId="8" fillId="0" borderId="12" xfId="0" applyNumberFormat="1" applyFont="1" applyFill="1" applyBorder="1" applyAlignment="1">
      <alignment horizontal="right" vertical="center" wrapText="1"/>
    </xf>
    <xf numFmtId="172" fontId="7" fillId="35" borderId="10" xfId="0" applyNumberFormat="1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184" fontId="8" fillId="0" borderId="12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right" vertical="center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 applyProtection="1">
      <alignment horizontal="center" vertical="center"/>
      <protection/>
    </xf>
    <xf numFmtId="172" fontId="8" fillId="0" borderId="10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184" fontId="7" fillId="34" borderId="11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right" vertical="center" wrapText="1"/>
    </xf>
    <xf numFmtId="189" fontId="6" fillId="35" borderId="12" xfId="0" applyNumberFormat="1" applyFont="1" applyFill="1" applyBorder="1" applyAlignment="1">
      <alignment horizontal="right" vertical="center" wrapText="1"/>
    </xf>
    <xf numFmtId="189" fontId="7" fillId="34" borderId="10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 vertical="center"/>
    </xf>
    <xf numFmtId="189" fontId="8" fillId="0" borderId="12" xfId="0" applyNumberFormat="1" applyFont="1" applyFill="1" applyBorder="1" applyAlignment="1">
      <alignment horizontal="right" vertical="center"/>
    </xf>
    <xf numFmtId="189" fontId="8" fillId="0" borderId="12" xfId="0" applyNumberFormat="1" applyFont="1" applyFill="1" applyBorder="1" applyAlignment="1">
      <alignment horizontal="right" vertical="center" wrapText="1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0" xfId="0" applyNumberFormat="1" applyFont="1" applyFill="1" applyBorder="1" applyAlignment="1">
      <alignment horizontal="right"/>
    </xf>
    <xf numFmtId="189" fontId="7" fillId="34" borderId="11" xfId="0" applyNumberFormat="1" applyFont="1" applyFill="1" applyBorder="1" applyAlignment="1">
      <alignment horizontal="right" vertical="center"/>
    </xf>
    <xf numFmtId="172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8" fillId="0" borderId="0" xfId="0" applyFont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"/>
  <sheetViews>
    <sheetView view="pageBreakPreview" zoomScaleNormal="90" zoomScaleSheetLayoutView="100" zoomScalePageLayoutView="0" workbookViewId="0" topLeftCell="A318">
      <selection activeCell="G166" sqref="G166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5" customWidth="1"/>
    <col min="8" max="9" width="11.25390625" style="15" hidden="1" customWidth="1"/>
    <col min="10" max="10" width="11.875" style="15" customWidth="1"/>
    <col min="11" max="11" width="12.875" style="15" customWidth="1"/>
    <col min="12" max="12" width="13.00390625" style="15" customWidth="1"/>
    <col min="13" max="13" width="12.625" style="15" customWidth="1"/>
    <col min="14" max="14" width="11.625" style="0" bestFit="1" customWidth="1"/>
    <col min="15" max="15" width="14.625" style="0" customWidth="1"/>
  </cols>
  <sheetData>
    <row r="1" spans="1:13" ht="15.75">
      <c r="A1" s="155" t="s">
        <v>309</v>
      </c>
      <c r="B1" s="155"/>
      <c r="C1" s="155"/>
      <c r="D1" s="155"/>
      <c r="E1" s="155"/>
      <c r="F1" s="155"/>
      <c r="G1" s="155"/>
      <c r="H1" s="155"/>
      <c r="I1" s="155"/>
      <c r="J1" s="51"/>
      <c r="K1" s="51"/>
      <c r="L1" s="51"/>
      <c r="M1" s="51"/>
    </row>
    <row r="2" spans="1:13" s="11" customFormat="1" ht="15.75">
      <c r="A2" s="155" t="s">
        <v>227</v>
      </c>
      <c r="B2" s="155"/>
      <c r="C2" s="155"/>
      <c r="D2" s="155"/>
      <c r="E2" s="155"/>
      <c r="F2" s="155"/>
      <c r="G2" s="155"/>
      <c r="H2" s="155"/>
      <c r="I2" s="155"/>
      <c r="J2" s="41"/>
      <c r="K2" s="41"/>
      <c r="L2" s="41"/>
      <c r="M2" s="41"/>
    </row>
    <row r="3" spans="1:13" s="11" customFormat="1" ht="15.75" customHeight="1">
      <c r="A3" s="155" t="s">
        <v>228</v>
      </c>
      <c r="B3" s="155"/>
      <c r="C3" s="155"/>
      <c r="D3" s="155"/>
      <c r="E3" s="155"/>
      <c r="F3" s="155"/>
      <c r="G3" s="155"/>
      <c r="H3" s="155"/>
      <c r="I3" s="155"/>
      <c r="J3" s="53"/>
      <c r="K3" s="53"/>
      <c r="L3" s="53"/>
      <c r="M3" s="53"/>
    </row>
    <row r="4" spans="1:13" s="11" customFormat="1" ht="15.75">
      <c r="A4" s="155" t="s">
        <v>305</v>
      </c>
      <c r="B4" s="155"/>
      <c r="C4" s="155"/>
      <c r="D4" s="155"/>
      <c r="E4" s="155"/>
      <c r="F4" s="155"/>
      <c r="G4" s="155"/>
      <c r="H4" s="155"/>
      <c r="I4" s="155"/>
      <c r="J4" s="52"/>
      <c r="K4" s="52"/>
      <c r="L4" s="52"/>
      <c r="M4" s="52"/>
    </row>
    <row r="5" spans="1:13" s="11" customFormat="1" ht="15.75">
      <c r="A5" s="155" t="s">
        <v>276</v>
      </c>
      <c r="B5" s="155"/>
      <c r="C5" s="155"/>
      <c r="D5" s="155"/>
      <c r="E5" s="155"/>
      <c r="F5" s="155"/>
      <c r="G5" s="155"/>
      <c r="H5" s="155"/>
      <c r="I5" s="155"/>
      <c r="J5" s="42"/>
      <c r="K5" s="43"/>
      <c r="L5" s="43"/>
      <c r="M5" s="43"/>
    </row>
    <row r="6" spans="1:13" s="11" customFormat="1" ht="15.75">
      <c r="A6" s="69"/>
      <c r="B6" s="69"/>
      <c r="C6" s="69"/>
      <c r="D6" s="69"/>
      <c r="E6" s="53"/>
      <c r="F6" s="53"/>
      <c r="G6" s="53"/>
      <c r="H6" s="53"/>
      <c r="I6" s="53"/>
      <c r="J6" s="42"/>
      <c r="K6" s="43"/>
      <c r="L6" s="43"/>
      <c r="M6" s="43"/>
    </row>
    <row r="7" spans="1:13" s="11" customFormat="1" ht="15.75">
      <c r="A7" s="69"/>
      <c r="B7" s="69"/>
      <c r="C7" s="69"/>
      <c r="D7" s="69"/>
      <c r="E7" s="53"/>
      <c r="F7" s="53"/>
      <c r="G7" s="53"/>
      <c r="H7" s="53"/>
      <c r="I7" s="53"/>
      <c r="J7" s="42"/>
      <c r="K7" s="43"/>
      <c r="L7" s="43"/>
      <c r="M7" s="43"/>
    </row>
    <row r="8" spans="1:13" s="11" customFormat="1" ht="26.25" customHeight="1">
      <c r="A8" s="156" t="s">
        <v>308</v>
      </c>
      <c r="B8" s="156"/>
      <c r="C8" s="156"/>
      <c r="D8" s="156"/>
      <c r="E8" s="156"/>
      <c r="F8" s="156"/>
      <c r="G8" s="156"/>
      <c r="H8" s="156"/>
      <c r="I8" s="156"/>
      <c r="J8" s="81"/>
      <c r="K8" s="49"/>
      <c r="L8" s="49"/>
      <c r="M8" s="49"/>
    </row>
    <row r="9" spans="1:13" s="11" customFormat="1" ht="15.75">
      <c r="A9" s="146"/>
      <c r="B9" s="146"/>
      <c r="C9" s="146"/>
      <c r="D9" s="146"/>
      <c r="E9" s="146"/>
      <c r="F9" s="146"/>
      <c r="G9" s="146"/>
      <c r="H9" s="50"/>
      <c r="I9" s="50"/>
      <c r="J9" s="50"/>
      <c r="K9" s="50"/>
      <c r="L9" s="50"/>
      <c r="M9" s="50"/>
    </row>
    <row r="10" spans="1:13" s="11" customFormat="1" ht="13.5" customHeight="1">
      <c r="A10" s="12"/>
      <c r="B10" s="7"/>
      <c r="C10" s="7"/>
      <c r="D10" s="7"/>
      <c r="E10" s="7"/>
      <c r="F10" s="10"/>
      <c r="G10" s="74"/>
      <c r="H10" s="74"/>
      <c r="I10" s="74" t="s">
        <v>251</v>
      </c>
      <c r="J10" s="16"/>
      <c r="K10" s="148"/>
      <c r="L10" s="148"/>
      <c r="M10" s="54"/>
    </row>
    <row r="11" spans="1:13" s="1" customFormat="1" ht="12.75" customHeight="1">
      <c r="A11" s="147" t="s">
        <v>71</v>
      </c>
      <c r="B11" s="154" t="s">
        <v>64</v>
      </c>
      <c r="C11" s="154"/>
      <c r="D11" s="154"/>
      <c r="E11" s="154"/>
      <c r="F11" s="154"/>
      <c r="G11" s="152" t="s">
        <v>68</v>
      </c>
      <c r="H11" s="149">
        <v>2013</v>
      </c>
      <c r="I11" s="149">
        <v>2014</v>
      </c>
      <c r="J11" s="145"/>
      <c r="K11" s="145"/>
      <c r="L11" s="145"/>
      <c r="M11" s="145"/>
    </row>
    <row r="12" spans="1:13" s="1" customFormat="1" ht="10.5" customHeight="1">
      <c r="A12" s="147"/>
      <c r="B12" s="154" t="s">
        <v>65</v>
      </c>
      <c r="C12" s="153" t="s">
        <v>66</v>
      </c>
      <c r="D12" s="153" t="s">
        <v>67</v>
      </c>
      <c r="E12" s="153" t="s">
        <v>69</v>
      </c>
      <c r="F12" s="153" t="s">
        <v>70</v>
      </c>
      <c r="G12" s="152"/>
      <c r="H12" s="150"/>
      <c r="I12" s="150"/>
      <c r="J12" s="55"/>
      <c r="K12" s="55"/>
      <c r="L12" s="55"/>
      <c r="M12" s="55"/>
    </row>
    <row r="13" spans="1:13" s="2" customFormat="1" ht="12.75">
      <c r="A13" s="147"/>
      <c r="B13" s="154"/>
      <c r="C13" s="153"/>
      <c r="D13" s="153"/>
      <c r="E13" s="153"/>
      <c r="F13" s="153"/>
      <c r="G13" s="152"/>
      <c r="H13" s="151"/>
      <c r="I13" s="151"/>
      <c r="J13" s="18"/>
      <c r="K13" s="18"/>
      <c r="L13" s="18"/>
      <c r="M13" s="18"/>
    </row>
    <row r="14" spans="1:13" s="2" customFormat="1" ht="14.25">
      <c r="A14" s="19" t="s">
        <v>61</v>
      </c>
      <c r="B14" s="20"/>
      <c r="C14" s="20"/>
      <c r="D14" s="20"/>
      <c r="E14" s="20"/>
      <c r="F14" s="20"/>
      <c r="G14" s="110">
        <f>G54+G126+G131+G172+G210+G242+G264+G276+G309+G316+G291+G155+G15+G118</f>
        <v>757151.5999999999</v>
      </c>
      <c r="H14" s="111">
        <f>G14*1.055</f>
        <v>798794.9379999998</v>
      </c>
      <c r="I14" s="111">
        <f>H14*1.05</f>
        <v>838734.6848999999</v>
      </c>
      <c r="J14" s="18"/>
      <c r="K14" s="18"/>
      <c r="L14" s="18"/>
      <c r="M14" s="18"/>
    </row>
    <row r="15" spans="1:14" s="24" customFormat="1" ht="12.75">
      <c r="A15" s="22" t="s">
        <v>162</v>
      </c>
      <c r="B15" s="46" t="s">
        <v>172</v>
      </c>
      <c r="C15" s="115"/>
      <c r="D15" s="115"/>
      <c r="E15" s="115"/>
      <c r="F15" s="21"/>
      <c r="G15" s="112">
        <f>G16+G27+G31+G39</f>
        <v>54620.200000000004</v>
      </c>
      <c r="H15" s="116">
        <f aca="true" t="shared" si="0" ref="H15:H82">G15*1.055</f>
        <v>57624.311</v>
      </c>
      <c r="I15" s="116">
        <f aca="true" t="shared" si="1" ref="I15:I82">H15*1.05</f>
        <v>60505.52655</v>
      </c>
      <c r="J15" s="75"/>
      <c r="K15" s="56"/>
      <c r="L15" s="56"/>
      <c r="M15" s="56"/>
      <c r="N15" s="40"/>
    </row>
    <row r="16" spans="1:14" s="77" customFormat="1" ht="12.75">
      <c r="A16" s="3" t="s">
        <v>19</v>
      </c>
      <c r="B16" s="29" t="s">
        <v>172</v>
      </c>
      <c r="C16" s="4" t="s">
        <v>0</v>
      </c>
      <c r="D16" s="4"/>
      <c r="E16" s="4"/>
      <c r="F16" s="78"/>
      <c r="G16" s="113">
        <f>G17+G23</f>
        <v>18769.7</v>
      </c>
      <c r="H16" s="117">
        <f t="shared" si="0"/>
        <v>19802.0335</v>
      </c>
      <c r="I16" s="117">
        <f t="shared" si="1"/>
        <v>20792.135175000003</v>
      </c>
      <c r="J16" s="75"/>
      <c r="K16" s="75"/>
      <c r="L16" s="75"/>
      <c r="M16" s="75"/>
      <c r="N16" s="76"/>
    </row>
    <row r="17" spans="1:14" s="77" customFormat="1" ht="25.5">
      <c r="A17" s="79" t="s">
        <v>258</v>
      </c>
      <c r="B17" s="29" t="s">
        <v>172</v>
      </c>
      <c r="C17" s="4" t="s">
        <v>0</v>
      </c>
      <c r="D17" s="4" t="s">
        <v>8</v>
      </c>
      <c r="E17" s="4"/>
      <c r="F17" s="78"/>
      <c r="G17" s="113">
        <f>G18</f>
        <v>17829.7</v>
      </c>
      <c r="H17" s="117">
        <f t="shared" si="0"/>
        <v>18810.3335</v>
      </c>
      <c r="I17" s="117">
        <f t="shared" si="1"/>
        <v>19750.850175000003</v>
      </c>
      <c r="J17" s="75"/>
      <c r="K17" s="75"/>
      <c r="L17" s="75"/>
      <c r="M17" s="75"/>
      <c r="N17" s="76"/>
    </row>
    <row r="18" spans="1:14" s="77" customFormat="1" ht="12.75">
      <c r="A18" s="3" t="s">
        <v>39</v>
      </c>
      <c r="B18" s="29" t="s">
        <v>172</v>
      </c>
      <c r="C18" s="4" t="s">
        <v>0</v>
      </c>
      <c r="D18" s="4" t="s">
        <v>8</v>
      </c>
      <c r="E18" s="4" t="s">
        <v>78</v>
      </c>
      <c r="F18" s="78"/>
      <c r="G18" s="113">
        <f>G19+G20+G21+G22</f>
        <v>17829.7</v>
      </c>
      <c r="H18" s="117">
        <f t="shared" si="0"/>
        <v>18810.3335</v>
      </c>
      <c r="I18" s="117">
        <f t="shared" si="1"/>
        <v>19750.850175000003</v>
      </c>
      <c r="J18" s="75"/>
      <c r="K18" s="75"/>
      <c r="L18" s="75"/>
      <c r="M18" s="75"/>
      <c r="N18" s="76"/>
    </row>
    <row r="19" spans="1:14" s="92" customFormat="1" ht="12.75">
      <c r="A19" s="3" t="s">
        <v>282</v>
      </c>
      <c r="B19" s="29" t="s">
        <v>172</v>
      </c>
      <c r="C19" s="4" t="s">
        <v>0</v>
      </c>
      <c r="D19" s="4" t="s">
        <v>8</v>
      </c>
      <c r="E19" s="4" t="s">
        <v>78</v>
      </c>
      <c r="F19" s="4" t="s">
        <v>280</v>
      </c>
      <c r="G19" s="113">
        <v>6799.3</v>
      </c>
      <c r="H19" s="117">
        <f t="shared" si="0"/>
        <v>7173.2615</v>
      </c>
      <c r="I19" s="117">
        <f t="shared" si="1"/>
        <v>7531.924575</v>
      </c>
      <c r="J19" s="94" t="s">
        <v>281</v>
      </c>
      <c r="K19" s="90"/>
      <c r="L19" s="90"/>
      <c r="M19" s="90"/>
      <c r="N19" s="91"/>
    </row>
    <row r="20" spans="1:14" s="92" customFormat="1" ht="12.75">
      <c r="A20" s="3" t="s">
        <v>295</v>
      </c>
      <c r="B20" s="29" t="s">
        <v>172</v>
      </c>
      <c r="C20" s="4" t="s">
        <v>0</v>
      </c>
      <c r="D20" s="4" t="s">
        <v>8</v>
      </c>
      <c r="E20" s="4" t="s">
        <v>78</v>
      </c>
      <c r="F20" s="118" t="s">
        <v>297</v>
      </c>
      <c r="G20" s="119">
        <v>10.6</v>
      </c>
      <c r="H20" s="117">
        <f t="shared" si="0"/>
        <v>11.183</v>
      </c>
      <c r="I20" s="117">
        <f t="shared" si="1"/>
        <v>11.74215</v>
      </c>
      <c r="J20" s="94">
        <v>212</v>
      </c>
      <c r="K20" s="90"/>
      <c r="L20" s="90"/>
      <c r="M20" s="90"/>
      <c r="N20" s="91"/>
    </row>
    <row r="21" spans="1:14" s="92" customFormat="1" ht="25.5">
      <c r="A21" s="120" t="s">
        <v>299</v>
      </c>
      <c r="B21" s="29" t="s">
        <v>172</v>
      </c>
      <c r="C21" s="4" t="s">
        <v>0</v>
      </c>
      <c r="D21" s="4" t="s">
        <v>8</v>
      </c>
      <c r="E21" s="4" t="s">
        <v>78</v>
      </c>
      <c r="F21" s="118" t="s">
        <v>298</v>
      </c>
      <c r="G21" s="119">
        <v>8357</v>
      </c>
      <c r="H21" s="117">
        <f t="shared" si="0"/>
        <v>8816.635</v>
      </c>
      <c r="I21" s="117">
        <f t="shared" si="1"/>
        <v>9257.466750000001</v>
      </c>
      <c r="J21" s="94">
        <v>225</v>
      </c>
      <c r="K21" s="90"/>
      <c r="L21" s="90"/>
      <c r="M21" s="90"/>
      <c r="N21" s="91"/>
    </row>
    <row r="22" spans="1:14" s="92" customFormat="1" ht="12.75">
      <c r="A22" s="3" t="s">
        <v>285</v>
      </c>
      <c r="B22" s="29" t="s">
        <v>172</v>
      </c>
      <c r="C22" s="4" t="s">
        <v>0</v>
      </c>
      <c r="D22" s="4" t="s">
        <v>8</v>
      </c>
      <c r="E22" s="4" t="s">
        <v>78</v>
      </c>
      <c r="F22" s="118" t="s">
        <v>283</v>
      </c>
      <c r="G22" s="119">
        <v>2662.8</v>
      </c>
      <c r="H22" s="117">
        <f t="shared" si="0"/>
        <v>2809.254</v>
      </c>
      <c r="I22" s="117">
        <f t="shared" si="1"/>
        <v>2949.7167</v>
      </c>
      <c r="J22" s="90"/>
      <c r="K22" s="90"/>
      <c r="L22" s="90"/>
      <c r="M22" s="90"/>
      <c r="N22" s="91"/>
    </row>
    <row r="23" spans="1:14" s="92" customFormat="1" ht="12.75">
      <c r="A23" s="3" t="s">
        <v>217</v>
      </c>
      <c r="B23" s="29" t="s">
        <v>172</v>
      </c>
      <c r="C23" s="4" t="s">
        <v>0</v>
      </c>
      <c r="D23" s="4" t="s">
        <v>163</v>
      </c>
      <c r="E23" s="4"/>
      <c r="F23" s="4"/>
      <c r="G23" s="113">
        <f>G24</f>
        <v>940</v>
      </c>
      <c r="H23" s="117"/>
      <c r="I23" s="117"/>
      <c r="J23" s="90"/>
      <c r="K23" s="90"/>
      <c r="L23" s="90"/>
      <c r="M23" s="90"/>
      <c r="N23" s="91"/>
    </row>
    <row r="24" spans="1:14" s="92" customFormat="1" ht="12.75">
      <c r="A24" s="3" t="s">
        <v>217</v>
      </c>
      <c r="B24" s="29" t="s">
        <v>172</v>
      </c>
      <c r="C24" s="4" t="s">
        <v>0</v>
      </c>
      <c r="D24" s="4" t="s">
        <v>163</v>
      </c>
      <c r="E24" s="4" t="s">
        <v>216</v>
      </c>
      <c r="F24" s="4"/>
      <c r="G24" s="113">
        <f>G25</f>
        <v>940</v>
      </c>
      <c r="H24" s="117"/>
      <c r="I24" s="117"/>
      <c r="J24" s="90"/>
      <c r="K24" s="90"/>
      <c r="L24" s="90"/>
      <c r="M24" s="90"/>
      <c r="N24" s="91"/>
    </row>
    <row r="25" spans="1:14" s="92" customFormat="1" ht="12.75">
      <c r="A25" s="3" t="s">
        <v>247</v>
      </c>
      <c r="B25" s="29" t="s">
        <v>172</v>
      </c>
      <c r="C25" s="4" t="s">
        <v>0</v>
      </c>
      <c r="D25" s="4" t="s">
        <v>163</v>
      </c>
      <c r="E25" s="4" t="s">
        <v>250</v>
      </c>
      <c r="F25" s="4"/>
      <c r="G25" s="113">
        <f>G26</f>
        <v>940</v>
      </c>
      <c r="H25" s="117"/>
      <c r="I25" s="117"/>
      <c r="J25" s="90"/>
      <c r="K25" s="90"/>
      <c r="L25" s="90"/>
      <c r="M25" s="90"/>
      <c r="N25" s="91"/>
    </row>
    <row r="26" spans="1:14" s="92" customFormat="1" ht="12.75">
      <c r="A26" s="3" t="s">
        <v>307</v>
      </c>
      <c r="B26" s="29" t="s">
        <v>172</v>
      </c>
      <c r="C26" s="4" t="s">
        <v>0</v>
      </c>
      <c r="D26" s="4" t="s">
        <v>163</v>
      </c>
      <c r="E26" s="4" t="s">
        <v>250</v>
      </c>
      <c r="F26" s="4" t="s">
        <v>306</v>
      </c>
      <c r="G26" s="113">
        <v>940</v>
      </c>
      <c r="H26" s="117"/>
      <c r="I26" s="117"/>
      <c r="J26" s="90"/>
      <c r="K26" s="90"/>
      <c r="L26" s="90"/>
      <c r="M26" s="90"/>
      <c r="N26" s="91"/>
    </row>
    <row r="27" spans="1:13" s="13" customFormat="1" ht="12.75">
      <c r="A27" s="120" t="s">
        <v>175</v>
      </c>
      <c r="B27" s="29" t="s">
        <v>172</v>
      </c>
      <c r="C27" s="118" t="s">
        <v>6</v>
      </c>
      <c r="D27" s="118" t="s">
        <v>1</v>
      </c>
      <c r="E27" s="118"/>
      <c r="F27" s="118"/>
      <c r="G27" s="119">
        <f>G28</f>
        <v>1601.4</v>
      </c>
      <c r="H27" s="117">
        <f t="shared" si="0"/>
        <v>1689.477</v>
      </c>
      <c r="I27" s="117">
        <f t="shared" si="1"/>
        <v>1773.9508500000002</v>
      </c>
      <c r="J27" s="64"/>
      <c r="K27" s="57"/>
      <c r="L27" s="57"/>
      <c r="M27" s="57"/>
    </row>
    <row r="28" spans="1:13" s="13" customFormat="1" ht="12.75">
      <c r="A28" s="3" t="s">
        <v>22</v>
      </c>
      <c r="B28" s="29" t="s">
        <v>172</v>
      </c>
      <c r="C28" s="118" t="s">
        <v>6</v>
      </c>
      <c r="D28" s="118" t="s">
        <v>1</v>
      </c>
      <c r="E28" s="118" t="s">
        <v>142</v>
      </c>
      <c r="F28" s="118"/>
      <c r="G28" s="119">
        <f>G29</f>
        <v>1601.4</v>
      </c>
      <c r="H28" s="117">
        <f t="shared" si="0"/>
        <v>1689.477</v>
      </c>
      <c r="I28" s="117">
        <f t="shared" si="1"/>
        <v>1773.9508500000002</v>
      </c>
      <c r="J28" s="64"/>
      <c r="K28" s="57"/>
      <c r="L28" s="57"/>
      <c r="M28" s="57"/>
    </row>
    <row r="29" spans="1:13" s="13" customFormat="1" ht="25.5">
      <c r="A29" s="120" t="s">
        <v>137</v>
      </c>
      <c r="B29" s="29" t="s">
        <v>172</v>
      </c>
      <c r="C29" s="118" t="s">
        <v>6</v>
      </c>
      <c r="D29" s="118" t="s">
        <v>1</v>
      </c>
      <c r="E29" s="118" t="s">
        <v>136</v>
      </c>
      <c r="F29" s="118"/>
      <c r="G29" s="119">
        <f>G30</f>
        <v>1601.4</v>
      </c>
      <c r="H29" s="117">
        <f t="shared" si="0"/>
        <v>1689.477</v>
      </c>
      <c r="I29" s="117">
        <f t="shared" si="1"/>
        <v>1773.9508500000002</v>
      </c>
      <c r="J29" s="64"/>
      <c r="K29" s="57"/>
      <c r="L29" s="57"/>
      <c r="M29" s="57"/>
    </row>
    <row r="30" spans="1:13" s="96" customFormat="1" ht="12.75">
      <c r="A30" s="120" t="s">
        <v>301</v>
      </c>
      <c r="B30" s="121" t="s">
        <v>172</v>
      </c>
      <c r="C30" s="121" t="s">
        <v>6</v>
      </c>
      <c r="D30" s="121" t="s">
        <v>1</v>
      </c>
      <c r="E30" s="121" t="s">
        <v>136</v>
      </c>
      <c r="F30" s="121" t="s">
        <v>300</v>
      </c>
      <c r="G30" s="122">
        <v>1601.4</v>
      </c>
      <c r="H30" s="117">
        <f t="shared" si="0"/>
        <v>1689.477</v>
      </c>
      <c r="I30" s="117">
        <f t="shared" si="1"/>
        <v>1773.9508500000002</v>
      </c>
      <c r="J30" s="98"/>
      <c r="K30" s="95"/>
      <c r="L30" s="95"/>
      <c r="M30" s="95"/>
    </row>
    <row r="31" spans="1:14" s="77" customFormat="1" ht="12.75">
      <c r="A31" s="3" t="s">
        <v>279</v>
      </c>
      <c r="B31" s="29" t="s">
        <v>172</v>
      </c>
      <c r="C31" s="4" t="s">
        <v>1</v>
      </c>
      <c r="D31" s="4"/>
      <c r="E31" s="4"/>
      <c r="F31" s="4"/>
      <c r="G31" s="113">
        <f>G32</f>
        <v>4448.3</v>
      </c>
      <c r="H31" s="117">
        <f t="shared" si="0"/>
        <v>4692.9565</v>
      </c>
      <c r="I31" s="117">
        <f t="shared" si="1"/>
        <v>4927.604325</v>
      </c>
      <c r="J31" s="75"/>
      <c r="K31" s="75"/>
      <c r="L31" s="75"/>
      <c r="M31" s="75"/>
      <c r="N31" s="76"/>
    </row>
    <row r="32" spans="1:14" s="77" customFormat="1" ht="25.5">
      <c r="A32" s="80" t="s">
        <v>277</v>
      </c>
      <c r="B32" s="29" t="s">
        <v>172</v>
      </c>
      <c r="C32" s="4" t="s">
        <v>1</v>
      </c>
      <c r="D32" s="4" t="s">
        <v>10</v>
      </c>
      <c r="E32" s="4"/>
      <c r="F32" s="4"/>
      <c r="G32" s="113">
        <f>G33</f>
        <v>4448.3</v>
      </c>
      <c r="H32" s="117">
        <f t="shared" si="0"/>
        <v>4692.9565</v>
      </c>
      <c r="I32" s="117">
        <f t="shared" si="1"/>
        <v>4927.604325</v>
      </c>
      <c r="J32" s="75"/>
      <c r="K32" s="75"/>
      <c r="L32" s="75"/>
      <c r="M32" s="75"/>
      <c r="N32" s="76"/>
    </row>
    <row r="33" spans="1:14" s="77" customFormat="1" ht="25.5">
      <c r="A33" s="3" t="s">
        <v>312</v>
      </c>
      <c r="B33" s="29" t="s">
        <v>172</v>
      </c>
      <c r="C33" s="4" t="s">
        <v>1</v>
      </c>
      <c r="D33" s="4" t="s">
        <v>10</v>
      </c>
      <c r="E33" s="4" t="s">
        <v>314</v>
      </c>
      <c r="F33" s="4"/>
      <c r="G33" s="113">
        <f>G34</f>
        <v>4448.3</v>
      </c>
      <c r="H33" s="117">
        <f t="shared" si="0"/>
        <v>4692.9565</v>
      </c>
      <c r="I33" s="117">
        <f t="shared" si="1"/>
        <v>4927.604325</v>
      </c>
      <c r="J33" s="75"/>
      <c r="K33" s="75"/>
      <c r="L33" s="75"/>
      <c r="M33" s="75"/>
      <c r="N33" s="76"/>
    </row>
    <row r="34" spans="1:14" s="77" customFormat="1" ht="12.75">
      <c r="A34" s="3" t="s">
        <v>307</v>
      </c>
      <c r="B34" s="29" t="s">
        <v>172</v>
      </c>
      <c r="C34" s="4" t="s">
        <v>1</v>
      </c>
      <c r="D34" s="4" t="s">
        <v>10</v>
      </c>
      <c r="E34" s="4" t="s">
        <v>314</v>
      </c>
      <c r="F34" s="4" t="s">
        <v>306</v>
      </c>
      <c r="G34" s="113">
        <v>4448.3</v>
      </c>
      <c r="H34" s="117">
        <f t="shared" si="0"/>
        <v>4692.9565</v>
      </c>
      <c r="I34" s="117">
        <f t="shared" si="1"/>
        <v>4927.604325</v>
      </c>
      <c r="J34" s="75"/>
      <c r="K34" s="75"/>
      <c r="L34" s="75"/>
      <c r="M34" s="75"/>
      <c r="N34" s="76"/>
    </row>
    <row r="35" spans="1:14" s="77" customFormat="1" ht="12.75" hidden="1">
      <c r="A35" s="3" t="s">
        <v>278</v>
      </c>
      <c r="B35" s="29" t="s">
        <v>172</v>
      </c>
      <c r="C35" s="4" t="s">
        <v>163</v>
      </c>
      <c r="D35" s="4"/>
      <c r="E35" s="4"/>
      <c r="F35" s="4"/>
      <c r="G35" s="113">
        <f>G36</f>
        <v>0</v>
      </c>
      <c r="H35" s="117">
        <f t="shared" si="0"/>
        <v>0</v>
      </c>
      <c r="I35" s="117">
        <f t="shared" si="1"/>
        <v>0</v>
      </c>
      <c r="J35" s="75"/>
      <c r="K35" s="75"/>
      <c r="L35" s="75"/>
      <c r="M35" s="75"/>
      <c r="N35" s="76"/>
    </row>
    <row r="36" spans="1:14" s="77" customFormat="1" ht="12.75" hidden="1">
      <c r="A36" s="3" t="s">
        <v>311</v>
      </c>
      <c r="B36" s="29" t="s">
        <v>172</v>
      </c>
      <c r="C36" s="4" t="s">
        <v>163</v>
      </c>
      <c r="D36" s="4" t="s">
        <v>5</v>
      </c>
      <c r="E36" s="4"/>
      <c r="F36" s="4"/>
      <c r="G36" s="113">
        <f>G37</f>
        <v>0</v>
      </c>
      <c r="H36" s="117">
        <f t="shared" si="0"/>
        <v>0</v>
      </c>
      <c r="I36" s="117">
        <f t="shared" si="1"/>
        <v>0</v>
      </c>
      <c r="J36" s="75"/>
      <c r="K36" s="75"/>
      <c r="L36" s="75"/>
      <c r="M36" s="75"/>
      <c r="N36" s="76"/>
    </row>
    <row r="37" spans="1:14" s="77" customFormat="1" ht="12.75" hidden="1">
      <c r="A37" s="3" t="s">
        <v>313</v>
      </c>
      <c r="B37" s="29" t="s">
        <v>172</v>
      </c>
      <c r="C37" s="4" t="s">
        <v>163</v>
      </c>
      <c r="D37" s="4" t="s">
        <v>5</v>
      </c>
      <c r="E37" s="4" t="s">
        <v>310</v>
      </c>
      <c r="F37" s="4"/>
      <c r="G37" s="113">
        <f>G38</f>
        <v>0</v>
      </c>
      <c r="H37" s="117">
        <f t="shared" si="0"/>
        <v>0</v>
      </c>
      <c r="I37" s="117">
        <f t="shared" si="1"/>
        <v>0</v>
      </c>
      <c r="J37" s="75"/>
      <c r="K37" s="75"/>
      <c r="L37" s="75"/>
      <c r="M37" s="75"/>
      <c r="N37" s="76"/>
    </row>
    <row r="38" spans="1:14" s="77" customFormat="1" ht="12.75" hidden="1">
      <c r="A38" s="3" t="s">
        <v>307</v>
      </c>
      <c r="B38" s="29" t="s">
        <v>172</v>
      </c>
      <c r="C38" s="4" t="s">
        <v>163</v>
      </c>
      <c r="D38" s="4" t="s">
        <v>5</v>
      </c>
      <c r="E38" s="4" t="s">
        <v>310</v>
      </c>
      <c r="F38" s="4" t="s">
        <v>306</v>
      </c>
      <c r="G38" s="113"/>
      <c r="H38" s="117">
        <f t="shared" si="0"/>
        <v>0</v>
      </c>
      <c r="I38" s="117">
        <f t="shared" si="1"/>
        <v>0</v>
      </c>
      <c r="J38" s="75"/>
      <c r="K38" s="75"/>
      <c r="L38" s="75"/>
      <c r="M38" s="75"/>
      <c r="N38" s="76"/>
    </row>
    <row r="39" spans="1:13" s="13" customFormat="1" ht="12.75">
      <c r="A39" s="3" t="s">
        <v>164</v>
      </c>
      <c r="B39" s="29" t="s">
        <v>172</v>
      </c>
      <c r="C39" s="4" t="s">
        <v>213</v>
      </c>
      <c r="D39" s="4"/>
      <c r="E39" s="4"/>
      <c r="F39" s="4"/>
      <c r="G39" s="113">
        <f>G40</f>
        <v>29800.800000000003</v>
      </c>
      <c r="H39" s="117">
        <f t="shared" si="0"/>
        <v>31439.844</v>
      </c>
      <c r="I39" s="117">
        <f t="shared" si="1"/>
        <v>33011.836200000005</v>
      </c>
      <c r="J39" s="64"/>
      <c r="K39" s="57"/>
      <c r="L39" s="57"/>
      <c r="M39" s="57"/>
    </row>
    <row r="40" spans="1:13" s="13" customFormat="1" ht="12.75">
      <c r="A40" s="3" t="s">
        <v>178</v>
      </c>
      <c r="B40" s="29" t="s">
        <v>172</v>
      </c>
      <c r="C40" s="4" t="s">
        <v>213</v>
      </c>
      <c r="D40" s="4" t="s">
        <v>0</v>
      </c>
      <c r="E40" s="4"/>
      <c r="F40" s="4"/>
      <c r="G40" s="113">
        <f>G41+G44</f>
        <v>29800.800000000003</v>
      </c>
      <c r="H40" s="117">
        <f t="shared" si="0"/>
        <v>31439.844</v>
      </c>
      <c r="I40" s="117">
        <f t="shared" si="1"/>
        <v>33011.836200000005</v>
      </c>
      <c r="J40" s="64"/>
      <c r="K40" s="57"/>
      <c r="L40" s="57"/>
      <c r="M40" s="57"/>
    </row>
    <row r="41" spans="1:13" s="13" customFormat="1" ht="12.75">
      <c r="A41" s="3" t="s">
        <v>177</v>
      </c>
      <c r="B41" s="29" t="s">
        <v>172</v>
      </c>
      <c r="C41" s="4" t="s">
        <v>213</v>
      </c>
      <c r="D41" s="4" t="s">
        <v>0</v>
      </c>
      <c r="E41" s="4" t="s">
        <v>165</v>
      </c>
      <c r="F41" s="4"/>
      <c r="G41" s="113">
        <f>G42</f>
        <v>29800.800000000003</v>
      </c>
      <c r="H41" s="117">
        <f t="shared" si="0"/>
        <v>31439.844</v>
      </c>
      <c r="I41" s="117">
        <f t="shared" si="1"/>
        <v>33011.836200000005</v>
      </c>
      <c r="J41" s="64"/>
      <c r="K41" s="57"/>
      <c r="L41" s="57"/>
      <c r="M41" s="57"/>
    </row>
    <row r="42" spans="1:13" s="13" customFormat="1" ht="25.5">
      <c r="A42" s="3" t="s">
        <v>167</v>
      </c>
      <c r="B42" s="29" t="s">
        <v>172</v>
      </c>
      <c r="C42" s="4" t="s">
        <v>213</v>
      </c>
      <c r="D42" s="4" t="s">
        <v>0</v>
      </c>
      <c r="E42" s="4" t="s">
        <v>166</v>
      </c>
      <c r="F42" s="4"/>
      <c r="G42" s="113">
        <f>G43</f>
        <v>29800.800000000003</v>
      </c>
      <c r="H42" s="117">
        <f t="shared" si="0"/>
        <v>31439.844</v>
      </c>
      <c r="I42" s="117">
        <f t="shared" si="1"/>
        <v>33011.836200000005</v>
      </c>
      <c r="J42" s="64"/>
      <c r="K42" s="57"/>
      <c r="L42" s="57"/>
      <c r="M42" s="57"/>
    </row>
    <row r="43" spans="1:13" s="84" customFormat="1" ht="12.75">
      <c r="A43" s="3" t="s">
        <v>303</v>
      </c>
      <c r="B43" s="29" t="s">
        <v>172</v>
      </c>
      <c r="C43" s="4" t="s">
        <v>213</v>
      </c>
      <c r="D43" s="4" t="s">
        <v>0</v>
      </c>
      <c r="E43" s="4" t="s">
        <v>166</v>
      </c>
      <c r="F43" s="4" t="s">
        <v>302</v>
      </c>
      <c r="G43" s="113">
        <f>14497.6+15303.2</f>
        <v>29800.800000000003</v>
      </c>
      <c r="H43" s="117">
        <f t="shared" si="0"/>
        <v>31439.844</v>
      </c>
      <c r="I43" s="117">
        <f t="shared" si="1"/>
        <v>33011.836200000005</v>
      </c>
      <c r="J43" s="89"/>
      <c r="K43" s="97"/>
      <c r="L43" s="85"/>
      <c r="M43" s="85"/>
    </row>
    <row r="44" spans="1:13" s="13" customFormat="1" ht="12.75" hidden="1">
      <c r="A44" s="120" t="s">
        <v>197</v>
      </c>
      <c r="B44" s="29" t="s">
        <v>172</v>
      </c>
      <c r="C44" s="4" t="s">
        <v>213</v>
      </c>
      <c r="D44" s="4" t="s">
        <v>6</v>
      </c>
      <c r="E44" s="118" t="s">
        <v>198</v>
      </c>
      <c r="F44" s="118"/>
      <c r="G44" s="119">
        <f>G45</f>
        <v>0</v>
      </c>
      <c r="H44" s="123">
        <f t="shared" si="0"/>
        <v>0</v>
      </c>
      <c r="I44" s="123">
        <f t="shared" si="1"/>
        <v>0</v>
      </c>
      <c r="J44" s="64"/>
      <c r="K44" s="57"/>
      <c r="L44" s="57"/>
      <c r="M44" s="57"/>
    </row>
    <row r="45" spans="1:13" s="13" customFormat="1" ht="12.75" hidden="1">
      <c r="A45" s="120" t="s">
        <v>199</v>
      </c>
      <c r="B45" s="29" t="s">
        <v>172</v>
      </c>
      <c r="C45" s="4" t="s">
        <v>213</v>
      </c>
      <c r="D45" s="4" t="s">
        <v>6</v>
      </c>
      <c r="E45" s="118" t="s">
        <v>259</v>
      </c>
      <c r="F45" s="118"/>
      <c r="G45" s="119">
        <f>G46</f>
        <v>0</v>
      </c>
      <c r="H45" s="123">
        <f t="shared" si="0"/>
        <v>0</v>
      </c>
      <c r="I45" s="123">
        <f t="shared" si="1"/>
        <v>0</v>
      </c>
      <c r="J45" s="64"/>
      <c r="K45" s="57"/>
      <c r="L45" s="57"/>
      <c r="M45" s="57"/>
    </row>
    <row r="46" spans="1:13" s="13" customFormat="1" ht="12.75" hidden="1">
      <c r="A46" s="120" t="s">
        <v>200</v>
      </c>
      <c r="B46" s="29" t="s">
        <v>172</v>
      </c>
      <c r="C46" s="4" t="s">
        <v>213</v>
      </c>
      <c r="D46" s="4" t="s">
        <v>6</v>
      </c>
      <c r="E46" s="118" t="s">
        <v>259</v>
      </c>
      <c r="F46" s="118" t="s">
        <v>201</v>
      </c>
      <c r="G46" s="119"/>
      <c r="H46" s="123">
        <f t="shared" si="0"/>
        <v>0</v>
      </c>
      <c r="I46" s="123">
        <f t="shared" si="1"/>
        <v>0</v>
      </c>
      <c r="J46" s="64"/>
      <c r="K46" s="57"/>
      <c r="L46" s="57"/>
      <c r="M46" s="57"/>
    </row>
    <row r="47" spans="1:13" s="13" customFormat="1" ht="14.25" customHeight="1" hidden="1">
      <c r="A47" s="120"/>
      <c r="B47" s="29"/>
      <c r="C47" s="118"/>
      <c r="D47" s="118"/>
      <c r="E47" s="118"/>
      <c r="F47" s="118"/>
      <c r="G47" s="119"/>
      <c r="H47" s="123">
        <f t="shared" si="0"/>
        <v>0</v>
      </c>
      <c r="I47" s="123">
        <f t="shared" si="1"/>
        <v>0</v>
      </c>
      <c r="J47" s="64"/>
      <c r="K47" s="57"/>
      <c r="L47" s="57"/>
      <c r="M47" s="57"/>
    </row>
    <row r="48" spans="1:13" s="13" customFormat="1" ht="12.75" hidden="1">
      <c r="A48" s="3"/>
      <c r="B48" s="29"/>
      <c r="C48" s="118"/>
      <c r="D48" s="118"/>
      <c r="E48" s="118"/>
      <c r="F48" s="118"/>
      <c r="G48" s="119"/>
      <c r="H48" s="123">
        <f t="shared" si="0"/>
        <v>0</v>
      </c>
      <c r="I48" s="123">
        <f t="shared" si="1"/>
        <v>0</v>
      </c>
      <c r="J48" s="64"/>
      <c r="K48" s="57"/>
      <c r="L48" s="57"/>
      <c r="M48" s="57"/>
    </row>
    <row r="49" spans="1:13" s="13" customFormat="1" ht="12.75" hidden="1">
      <c r="A49" s="120"/>
      <c r="B49" s="29"/>
      <c r="C49" s="118"/>
      <c r="D49" s="118"/>
      <c r="E49" s="118"/>
      <c r="F49" s="118"/>
      <c r="G49" s="119"/>
      <c r="H49" s="123">
        <f t="shared" si="0"/>
        <v>0</v>
      </c>
      <c r="I49" s="123">
        <f t="shared" si="1"/>
        <v>0</v>
      </c>
      <c r="J49" s="64"/>
      <c r="K49" s="57"/>
      <c r="L49" s="57"/>
      <c r="M49" s="57"/>
    </row>
    <row r="50" spans="1:13" s="2" customFormat="1" ht="12.75" hidden="1">
      <c r="A50" s="120"/>
      <c r="B50" s="121"/>
      <c r="C50" s="121"/>
      <c r="D50" s="121"/>
      <c r="E50" s="121"/>
      <c r="F50" s="121"/>
      <c r="G50" s="122"/>
      <c r="H50" s="123">
        <f t="shared" si="0"/>
        <v>0</v>
      </c>
      <c r="I50" s="123">
        <f t="shared" si="1"/>
        <v>0</v>
      </c>
      <c r="J50" s="99"/>
      <c r="K50" s="18"/>
      <c r="L50" s="18"/>
      <c r="M50" s="18"/>
    </row>
    <row r="51" spans="1:13" s="2" customFormat="1" ht="12.75" hidden="1">
      <c r="A51" s="120" t="s">
        <v>164</v>
      </c>
      <c r="B51" s="121" t="s">
        <v>172</v>
      </c>
      <c r="C51" s="121" t="s">
        <v>163</v>
      </c>
      <c r="D51" s="121" t="s">
        <v>1</v>
      </c>
      <c r="E51" s="121" t="s">
        <v>192</v>
      </c>
      <c r="F51" s="121"/>
      <c r="G51" s="122">
        <f>G52</f>
        <v>0</v>
      </c>
      <c r="H51" s="123">
        <f t="shared" si="0"/>
        <v>0</v>
      </c>
      <c r="I51" s="123">
        <f t="shared" si="1"/>
        <v>0</v>
      </c>
      <c r="J51" s="99"/>
      <c r="K51" s="18"/>
      <c r="L51" s="18"/>
      <c r="M51" s="18"/>
    </row>
    <row r="52" spans="1:13" s="2" customFormat="1" ht="25.5" hidden="1">
      <c r="A52" s="120" t="s">
        <v>193</v>
      </c>
      <c r="B52" s="121" t="s">
        <v>172</v>
      </c>
      <c r="C52" s="121" t="s">
        <v>163</v>
      </c>
      <c r="D52" s="121" t="s">
        <v>1</v>
      </c>
      <c r="E52" s="121" t="s">
        <v>191</v>
      </c>
      <c r="F52" s="121"/>
      <c r="G52" s="122">
        <f>G53</f>
        <v>0</v>
      </c>
      <c r="H52" s="123">
        <f t="shared" si="0"/>
        <v>0</v>
      </c>
      <c r="I52" s="123">
        <f t="shared" si="1"/>
        <v>0</v>
      </c>
      <c r="J52" s="99"/>
      <c r="K52" s="18"/>
      <c r="L52" s="18"/>
      <c r="M52" s="18"/>
    </row>
    <row r="53" spans="1:13" s="2" customFormat="1" ht="12.75" hidden="1">
      <c r="A53" s="120" t="s">
        <v>176</v>
      </c>
      <c r="B53" s="121" t="s">
        <v>172</v>
      </c>
      <c r="C53" s="121" t="s">
        <v>163</v>
      </c>
      <c r="D53" s="121" t="s">
        <v>1</v>
      </c>
      <c r="E53" s="121" t="s">
        <v>191</v>
      </c>
      <c r="F53" s="121" t="s">
        <v>174</v>
      </c>
      <c r="G53" s="122"/>
      <c r="H53" s="123">
        <f t="shared" si="0"/>
        <v>0</v>
      </c>
      <c r="I53" s="123">
        <f t="shared" si="1"/>
        <v>0</v>
      </c>
      <c r="J53" s="99"/>
      <c r="K53" s="18"/>
      <c r="L53" s="18"/>
      <c r="M53" s="18"/>
    </row>
    <row r="54" spans="1:13" s="24" customFormat="1" ht="25.5">
      <c r="A54" s="22" t="s">
        <v>248</v>
      </c>
      <c r="B54" s="23">
        <v>659</v>
      </c>
      <c r="C54" s="115"/>
      <c r="D54" s="115"/>
      <c r="E54" s="115"/>
      <c r="F54" s="21"/>
      <c r="G54" s="112">
        <f>G55+G86+G98+G113+G109+G94</f>
        <v>121887</v>
      </c>
      <c r="H54" s="116">
        <f t="shared" si="0"/>
        <v>128590.78499999999</v>
      </c>
      <c r="I54" s="116">
        <f t="shared" si="1"/>
        <v>135020.32425</v>
      </c>
      <c r="J54" s="100"/>
      <c r="K54" s="56"/>
      <c r="L54" s="56"/>
      <c r="M54" s="56"/>
    </row>
    <row r="55" spans="1:13" s="13" customFormat="1" ht="12.75">
      <c r="A55" s="3" t="s">
        <v>19</v>
      </c>
      <c r="B55" s="29" t="s">
        <v>126</v>
      </c>
      <c r="C55" s="4" t="s">
        <v>0</v>
      </c>
      <c r="D55" s="4"/>
      <c r="E55" s="4"/>
      <c r="F55" s="4"/>
      <c r="G55" s="113">
        <f>G56+G66+G71+G75</f>
        <v>16854.1</v>
      </c>
      <c r="H55" s="117">
        <f t="shared" si="0"/>
        <v>17781.0755</v>
      </c>
      <c r="I55" s="117">
        <f t="shared" si="1"/>
        <v>18670.129275</v>
      </c>
      <c r="J55" s="68"/>
      <c r="K55" s="57"/>
      <c r="L55" s="57"/>
      <c r="M55" s="57"/>
    </row>
    <row r="56" spans="1:13" s="13" customFormat="1" ht="12.75">
      <c r="A56" s="3" t="s">
        <v>124</v>
      </c>
      <c r="B56" s="29" t="s">
        <v>126</v>
      </c>
      <c r="C56" s="4" t="s">
        <v>0</v>
      </c>
      <c r="D56" s="4" t="s">
        <v>6</v>
      </c>
      <c r="E56" s="4"/>
      <c r="F56" s="4"/>
      <c r="G56" s="113">
        <f>G57</f>
        <v>815.6</v>
      </c>
      <c r="H56" s="117">
        <f t="shared" si="0"/>
        <v>860.458</v>
      </c>
      <c r="I56" s="117">
        <f t="shared" si="1"/>
        <v>903.4809</v>
      </c>
      <c r="J56" s="64"/>
      <c r="K56" s="57"/>
      <c r="L56" s="57"/>
      <c r="M56" s="57"/>
    </row>
    <row r="57" spans="1:13" s="13" customFormat="1" ht="12.75">
      <c r="A57" s="3" t="s">
        <v>22</v>
      </c>
      <c r="B57" s="29" t="s">
        <v>126</v>
      </c>
      <c r="C57" s="4" t="s">
        <v>0</v>
      </c>
      <c r="D57" s="4" t="s">
        <v>6</v>
      </c>
      <c r="E57" s="4" t="s">
        <v>73</v>
      </c>
      <c r="F57" s="4"/>
      <c r="G57" s="113">
        <f>G58</f>
        <v>815.6</v>
      </c>
      <c r="H57" s="117">
        <f t="shared" si="0"/>
        <v>860.458</v>
      </c>
      <c r="I57" s="117">
        <f t="shared" si="1"/>
        <v>903.4809</v>
      </c>
      <c r="J57" s="64"/>
      <c r="K57" s="57"/>
      <c r="L57" s="57"/>
      <c r="M57" s="57"/>
    </row>
    <row r="58" spans="1:13" s="13" customFormat="1" ht="12.75">
      <c r="A58" s="3" t="s">
        <v>74</v>
      </c>
      <c r="B58" s="29" t="s">
        <v>126</v>
      </c>
      <c r="C58" s="4" t="s">
        <v>0</v>
      </c>
      <c r="D58" s="4" t="s">
        <v>6</v>
      </c>
      <c r="E58" s="4" t="s">
        <v>75</v>
      </c>
      <c r="F58" s="4"/>
      <c r="G58" s="113">
        <f>G59</f>
        <v>815.6</v>
      </c>
      <c r="H58" s="117">
        <f t="shared" si="0"/>
        <v>860.458</v>
      </c>
      <c r="I58" s="117">
        <f t="shared" si="1"/>
        <v>903.4809</v>
      </c>
      <c r="J58" s="64"/>
      <c r="K58" s="57"/>
      <c r="L58" s="57"/>
      <c r="M58" s="57"/>
    </row>
    <row r="59" spans="1:14" s="13" customFormat="1" ht="12.75">
      <c r="A59" s="3" t="s">
        <v>282</v>
      </c>
      <c r="B59" s="29" t="s">
        <v>126</v>
      </c>
      <c r="C59" s="4" t="s">
        <v>0</v>
      </c>
      <c r="D59" s="4" t="s">
        <v>6</v>
      </c>
      <c r="E59" s="4" t="s">
        <v>75</v>
      </c>
      <c r="F59" s="4" t="s">
        <v>280</v>
      </c>
      <c r="G59" s="113">
        <v>815.6</v>
      </c>
      <c r="H59" s="117">
        <f t="shared" si="0"/>
        <v>860.458</v>
      </c>
      <c r="I59" s="117">
        <f t="shared" si="1"/>
        <v>903.4809</v>
      </c>
      <c r="J59" s="64" t="s">
        <v>281</v>
      </c>
      <c r="K59" s="57"/>
      <c r="L59" s="57"/>
      <c r="M59" s="57"/>
      <c r="N59" s="45"/>
    </row>
    <row r="60" spans="1:14" s="13" customFormat="1" ht="38.25" hidden="1">
      <c r="A60" s="3" t="s">
        <v>179</v>
      </c>
      <c r="B60" s="29" t="s">
        <v>126</v>
      </c>
      <c r="C60" s="4" t="s">
        <v>0</v>
      </c>
      <c r="D60" s="4" t="s">
        <v>1</v>
      </c>
      <c r="E60" s="4"/>
      <c r="F60" s="4"/>
      <c r="G60" s="113"/>
      <c r="H60" s="117">
        <f t="shared" si="0"/>
        <v>0</v>
      </c>
      <c r="I60" s="117">
        <f t="shared" si="1"/>
        <v>0</v>
      </c>
      <c r="J60" s="64"/>
      <c r="K60" s="57"/>
      <c r="L60" s="57"/>
      <c r="M60" s="57"/>
      <c r="N60" s="45"/>
    </row>
    <row r="61" spans="1:14" s="13" customFormat="1" ht="12.75" hidden="1">
      <c r="A61" s="3" t="s">
        <v>22</v>
      </c>
      <c r="B61" s="29" t="s">
        <v>126</v>
      </c>
      <c r="C61" s="4" t="s">
        <v>0</v>
      </c>
      <c r="D61" s="4" t="s">
        <v>1</v>
      </c>
      <c r="E61" s="4" t="s">
        <v>73</v>
      </c>
      <c r="F61" s="4"/>
      <c r="G61" s="113"/>
      <c r="H61" s="117">
        <f t="shared" si="0"/>
        <v>0</v>
      </c>
      <c r="I61" s="117">
        <f t="shared" si="1"/>
        <v>0</v>
      </c>
      <c r="J61" s="64"/>
      <c r="K61" s="57"/>
      <c r="L61" s="57"/>
      <c r="M61" s="57"/>
      <c r="N61" s="45"/>
    </row>
    <row r="62" spans="1:14" s="13" customFormat="1" ht="12.75" hidden="1">
      <c r="A62" s="3" t="s">
        <v>39</v>
      </c>
      <c r="B62" s="29" t="s">
        <v>126</v>
      </c>
      <c r="C62" s="4" t="s">
        <v>0</v>
      </c>
      <c r="D62" s="4" t="s">
        <v>1</v>
      </c>
      <c r="E62" s="4" t="s">
        <v>78</v>
      </c>
      <c r="F62" s="4"/>
      <c r="G62" s="113"/>
      <c r="H62" s="117">
        <f t="shared" si="0"/>
        <v>0</v>
      </c>
      <c r="I62" s="117">
        <f t="shared" si="1"/>
        <v>0</v>
      </c>
      <c r="J62" s="64"/>
      <c r="K62" s="57"/>
      <c r="L62" s="57"/>
      <c r="M62" s="57"/>
      <c r="N62" s="45"/>
    </row>
    <row r="63" spans="1:14" s="13" customFormat="1" ht="12.75" hidden="1">
      <c r="A63" s="3" t="s">
        <v>76</v>
      </c>
      <c r="B63" s="29" t="s">
        <v>126</v>
      </c>
      <c r="C63" s="4" t="s">
        <v>0</v>
      </c>
      <c r="D63" s="4" t="s">
        <v>1</v>
      </c>
      <c r="E63" s="4" t="s">
        <v>78</v>
      </c>
      <c r="F63" s="4" t="s">
        <v>77</v>
      </c>
      <c r="G63" s="113"/>
      <c r="H63" s="117">
        <f t="shared" si="0"/>
        <v>0</v>
      </c>
      <c r="I63" s="117">
        <f t="shared" si="1"/>
        <v>0</v>
      </c>
      <c r="J63" s="64"/>
      <c r="K63" s="57"/>
      <c r="L63" s="57"/>
      <c r="M63" s="57"/>
      <c r="N63" s="45"/>
    </row>
    <row r="64" spans="1:14" s="13" customFormat="1" ht="25.5" hidden="1">
      <c r="A64" s="3" t="s">
        <v>196</v>
      </c>
      <c r="B64" s="29" t="s">
        <v>126</v>
      </c>
      <c r="C64" s="4" t="s">
        <v>0</v>
      </c>
      <c r="D64" s="4" t="s">
        <v>1</v>
      </c>
      <c r="E64" s="4" t="s">
        <v>195</v>
      </c>
      <c r="F64" s="4"/>
      <c r="G64" s="113"/>
      <c r="H64" s="117">
        <f t="shared" si="0"/>
        <v>0</v>
      </c>
      <c r="I64" s="117">
        <f t="shared" si="1"/>
        <v>0</v>
      </c>
      <c r="J64" s="64"/>
      <c r="K64" s="57"/>
      <c r="L64" s="57"/>
      <c r="M64" s="57"/>
      <c r="N64" s="45"/>
    </row>
    <row r="65" spans="1:14" s="13" customFormat="1" ht="12.75" hidden="1">
      <c r="A65" s="3" t="s">
        <v>76</v>
      </c>
      <c r="B65" s="29" t="s">
        <v>126</v>
      </c>
      <c r="C65" s="4" t="s">
        <v>0</v>
      </c>
      <c r="D65" s="4" t="s">
        <v>1</v>
      </c>
      <c r="E65" s="4" t="s">
        <v>195</v>
      </c>
      <c r="F65" s="4" t="s">
        <v>77</v>
      </c>
      <c r="G65" s="113"/>
      <c r="H65" s="117">
        <f t="shared" si="0"/>
        <v>0</v>
      </c>
      <c r="I65" s="117">
        <f t="shared" si="1"/>
        <v>0</v>
      </c>
      <c r="J65" s="64"/>
      <c r="K65" s="57"/>
      <c r="L65" s="57"/>
      <c r="M65" s="57"/>
      <c r="N65" s="45"/>
    </row>
    <row r="66" spans="1:13" s="13" customFormat="1" ht="38.25">
      <c r="A66" s="3" t="s">
        <v>58</v>
      </c>
      <c r="B66" s="29" t="s">
        <v>126</v>
      </c>
      <c r="C66" s="4" t="s">
        <v>0</v>
      </c>
      <c r="D66" s="4" t="s">
        <v>4</v>
      </c>
      <c r="E66" s="4"/>
      <c r="F66" s="4"/>
      <c r="G66" s="113">
        <f>G67+G70</f>
        <v>16038.5</v>
      </c>
      <c r="H66" s="117">
        <f t="shared" si="0"/>
        <v>16920.6175</v>
      </c>
      <c r="I66" s="117">
        <f t="shared" si="1"/>
        <v>17766.648375</v>
      </c>
      <c r="J66" s="64"/>
      <c r="K66" s="57"/>
      <c r="L66" s="57"/>
      <c r="M66" s="57"/>
    </row>
    <row r="67" spans="1:13" s="27" customFormat="1" ht="12.75">
      <c r="A67" s="3" t="s">
        <v>22</v>
      </c>
      <c r="B67" s="29" t="s">
        <v>126</v>
      </c>
      <c r="C67" s="4" t="s">
        <v>0</v>
      </c>
      <c r="D67" s="4" t="s">
        <v>4</v>
      </c>
      <c r="E67" s="4" t="s">
        <v>73</v>
      </c>
      <c r="F67" s="4"/>
      <c r="G67" s="113">
        <f>G68</f>
        <v>13175.8</v>
      </c>
      <c r="H67" s="117">
        <f t="shared" si="0"/>
        <v>13900.469</v>
      </c>
      <c r="I67" s="117">
        <f t="shared" si="1"/>
        <v>14595.49245</v>
      </c>
      <c r="J67" s="64"/>
      <c r="K67" s="58"/>
      <c r="L67" s="58"/>
      <c r="M67" s="58"/>
    </row>
    <row r="68" spans="1:13" s="27" customFormat="1" ht="12.75">
      <c r="A68" s="3" t="s">
        <v>39</v>
      </c>
      <c r="B68" s="29" t="s">
        <v>126</v>
      </c>
      <c r="C68" s="4" t="s">
        <v>0</v>
      </c>
      <c r="D68" s="4" t="s">
        <v>4</v>
      </c>
      <c r="E68" s="4" t="s">
        <v>78</v>
      </c>
      <c r="F68" s="4"/>
      <c r="G68" s="113">
        <f>G69</f>
        <v>13175.8</v>
      </c>
      <c r="H68" s="117">
        <f t="shared" si="0"/>
        <v>13900.469</v>
      </c>
      <c r="I68" s="117">
        <f t="shared" si="1"/>
        <v>14595.49245</v>
      </c>
      <c r="J68" s="64"/>
      <c r="K68" s="58"/>
      <c r="L68" s="58"/>
      <c r="M68" s="58"/>
    </row>
    <row r="69" spans="1:13" s="83" customFormat="1" ht="12.75">
      <c r="A69" s="3" t="s">
        <v>282</v>
      </c>
      <c r="B69" s="29" t="s">
        <v>126</v>
      </c>
      <c r="C69" s="4" t="s">
        <v>0</v>
      </c>
      <c r="D69" s="4" t="s">
        <v>4</v>
      </c>
      <c r="E69" s="4" t="s">
        <v>78</v>
      </c>
      <c r="F69" s="4" t="s">
        <v>280</v>
      </c>
      <c r="G69" s="113">
        <v>13175.8</v>
      </c>
      <c r="H69" s="117">
        <f t="shared" si="0"/>
        <v>13900.469</v>
      </c>
      <c r="I69" s="117">
        <f t="shared" si="1"/>
        <v>14595.49245</v>
      </c>
      <c r="J69" s="88" t="s">
        <v>281</v>
      </c>
      <c r="K69" s="82"/>
      <c r="L69" s="82"/>
      <c r="M69" s="82"/>
    </row>
    <row r="70" spans="1:13" s="83" customFormat="1" ht="24" customHeight="1">
      <c r="A70" s="3" t="s">
        <v>285</v>
      </c>
      <c r="B70" s="29" t="s">
        <v>126</v>
      </c>
      <c r="C70" s="4" t="s">
        <v>0</v>
      </c>
      <c r="D70" s="4" t="s">
        <v>4</v>
      </c>
      <c r="E70" s="4" t="s">
        <v>78</v>
      </c>
      <c r="F70" s="4" t="s">
        <v>283</v>
      </c>
      <c r="G70" s="113">
        <v>2862.7</v>
      </c>
      <c r="H70" s="117">
        <f t="shared" si="0"/>
        <v>3020.1485</v>
      </c>
      <c r="I70" s="117">
        <f t="shared" si="1"/>
        <v>3171.155925</v>
      </c>
      <c r="J70" s="101" t="s">
        <v>284</v>
      </c>
      <c r="K70" s="82"/>
      <c r="L70" s="82"/>
      <c r="M70" s="82"/>
    </row>
    <row r="71" spans="1:13" s="27" customFormat="1" ht="12.75" hidden="1">
      <c r="A71" s="3" t="s">
        <v>241</v>
      </c>
      <c r="B71" s="29" t="s">
        <v>126</v>
      </c>
      <c r="C71" s="4" t="s">
        <v>0</v>
      </c>
      <c r="D71" s="4" t="s">
        <v>9</v>
      </c>
      <c r="E71" s="4"/>
      <c r="F71" s="4"/>
      <c r="G71" s="113">
        <f>G72</f>
        <v>0</v>
      </c>
      <c r="H71" s="117">
        <f t="shared" si="0"/>
        <v>0</v>
      </c>
      <c r="I71" s="117">
        <f t="shared" si="1"/>
        <v>0</v>
      </c>
      <c r="J71" s="64"/>
      <c r="K71" s="58"/>
      <c r="L71" s="58"/>
      <c r="M71" s="58"/>
    </row>
    <row r="72" spans="1:13" s="27" customFormat="1" ht="12.75" hidden="1">
      <c r="A72" s="3" t="s">
        <v>244</v>
      </c>
      <c r="B72" s="29" t="s">
        <v>126</v>
      </c>
      <c r="C72" s="4" t="s">
        <v>0</v>
      </c>
      <c r="D72" s="4" t="s">
        <v>9</v>
      </c>
      <c r="E72" s="4" t="s">
        <v>242</v>
      </c>
      <c r="F72" s="4"/>
      <c r="G72" s="113">
        <f>G73</f>
        <v>0</v>
      </c>
      <c r="H72" s="117">
        <f t="shared" si="0"/>
        <v>0</v>
      </c>
      <c r="I72" s="117">
        <f t="shared" si="1"/>
        <v>0</v>
      </c>
      <c r="J72" s="64"/>
      <c r="K72" s="58"/>
      <c r="L72" s="58"/>
      <c r="M72" s="58"/>
    </row>
    <row r="73" spans="1:13" s="27" customFormat="1" ht="12.75" hidden="1">
      <c r="A73" s="3" t="s">
        <v>245</v>
      </c>
      <c r="B73" s="29" t="s">
        <v>126</v>
      </c>
      <c r="C73" s="4" t="s">
        <v>0</v>
      </c>
      <c r="D73" s="4" t="s">
        <v>9</v>
      </c>
      <c r="E73" s="4" t="s">
        <v>243</v>
      </c>
      <c r="F73" s="4"/>
      <c r="G73" s="113">
        <f>G74</f>
        <v>0</v>
      </c>
      <c r="H73" s="117">
        <f t="shared" si="0"/>
        <v>0</v>
      </c>
      <c r="I73" s="117">
        <f t="shared" si="1"/>
        <v>0</v>
      </c>
      <c r="J73" s="64"/>
      <c r="K73" s="58"/>
      <c r="L73" s="58"/>
      <c r="M73" s="58"/>
    </row>
    <row r="74" spans="1:13" s="27" customFormat="1" ht="12.75" hidden="1">
      <c r="A74" s="3" t="s">
        <v>76</v>
      </c>
      <c r="B74" s="29" t="s">
        <v>126</v>
      </c>
      <c r="C74" s="4" t="s">
        <v>0</v>
      </c>
      <c r="D74" s="4" t="s">
        <v>9</v>
      </c>
      <c r="E74" s="4" t="s">
        <v>243</v>
      </c>
      <c r="F74" s="4" t="s">
        <v>77</v>
      </c>
      <c r="G74" s="113"/>
      <c r="H74" s="117">
        <f t="shared" si="0"/>
        <v>0</v>
      </c>
      <c r="I74" s="117">
        <f t="shared" si="1"/>
        <v>0</v>
      </c>
      <c r="J74" s="64"/>
      <c r="K74" s="58"/>
      <c r="L74" s="58"/>
      <c r="M74" s="58"/>
    </row>
    <row r="75" spans="1:13" s="27" customFormat="1" ht="12.75" hidden="1">
      <c r="A75" s="3" t="s">
        <v>217</v>
      </c>
      <c r="B75" s="29" t="s">
        <v>126</v>
      </c>
      <c r="C75" s="4" t="s">
        <v>0</v>
      </c>
      <c r="D75" s="4" t="s">
        <v>163</v>
      </c>
      <c r="E75" s="4"/>
      <c r="F75" s="4"/>
      <c r="G75" s="113">
        <f>G76</f>
        <v>0</v>
      </c>
      <c r="H75" s="117">
        <f t="shared" si="0"/>
        <v>0</v>
      </c>
      <c r="I75" s="117">
        <f t="shared" si="1"/>
        <v>0</v>
      </c>
      <c r="J75" s="64"/>
      <c r="K75" s="58"/>
      <c r="L75" s="58"/>
      <c r="M75" s="58"/>
    </row>
    <row r="76" spans="1:13" s="27" customFormat="1" ht="12.75" hidden="1">
      <c r="A76" s="3" t="s">
        <v>217</v>
      </c>
      <c r="B76" s="29" t="s">
        <v>126</v>
      </c>
      <c r="C76" s="4" t="s">
        <v>0</v>
      </c>
      <c r="D76" s="4" t="s">
        <v>163</v>
      </c>
      <c r="E76" s="4" t="s">
        <v>216</v>
      </c>
      <c r="F76" s="4"/>
      <c r="G76" s="113">
        <f>G77</f>
        <v>0</v>
      </c>
      <c r="H76" s="117">
        <f t="shared" si="0"/>
        <v>0</v>
      </c>
      <c r="I76" s="117">
        <f t="shared" si="1"/>
        <v>0</v>
      </c>
      <c r="J76" s="64"/>
      <c r="K76" s="58"/>
      <c r="L76" s="58"/>
      <c r="M76" s="58"/>
    </row>
    <row r="77" spans="1:13" s="27" customFormat="1" ht="12.75" hidden="1">
      <c r="A77" s="3" t="s">
        <v>247</v>
      </c>
      <c r="B77" s="29" t="s">
        <v>126</v>
      </c>
      <c r="C77" s="4" t="s">
        <v>0</v>
      </c>
      <c r="D77" s="4" t="s">
        <v>163</v>
      </c>
      <c r="E77" s="4" t="s">
        <v>250</v>
      </c>
      <c r="F77" s="4"/>
      <c r="G77" s="113">
        <f>G78</f>
        <v>0</v>
      </c>
      <c r="H77" s="117">
        <f t="shared" si="0"/>
        <v>0</v>
      </c>
      <c r="I77" s="117">
        <f t="shared" si="1"/>
        <v>0</v>
      </c>
      <c r="J77" s="64"/>
      <c r="K77" s="58"/>
      <c r="L77" s="58"/>
      <c r="M77" s="58"/>
    </row>
    <row r="78" spans="1:13" s="83" customFormat="1" ht="12.75" hidden="1">
      <c r="A78" s="3" t="s">
        <v>307</v>
      </c>
      <c r="B78" s="29" t="s">
        <v>126</v>
      </c>
      <c r="C78" s="4" t="s">
        <v>0</v>
      </c>
      <c r="D78" s="4" t="s">
        <v>163</v>
      </c>
      <c r="E78" s="4" t="s">
        <v>250</v>
      </c>
      <c r="F78" s="4" t="s">
        <v>306</v>
      </c>
      <c r="G78" s="113"/>
      <c r="H78" s="117">
        <f t="shared" si="0"/>
        <v>0</v>
      </c>
      <c r="I78" s="117">
        <f t="shared" si="1"/>
        <v>0</v>
      </c>
      <c r="J78" s="88"/>
      <c r="K78" s="82"/>
      <c r="L78" s="82"/>
      <c r="M78" s="82"/>
    </row>
    <row r="79" spans="1:13" s="27" customFormat="1" ht="12.75" hidden="1">
      <c r="A79" s="3" t="s">
        <v>212</v>
      </c>
      <c r="B79" s="29" t="s">
        <v>126</v>
      </c>
      <c r="C79" s="4" t="s">
        <v>0</v>
      </c>
      <c r="D79" s="4" t="s">
        <v>213</v>
      </c>
      <c r="E79" s="4"/>
      <c r="F79" s="4"/>
      <c r="G79" s="113">
        <f>G80</f>
        <v>0</v>
      </c>
      <c r="H79" s="117">
        <f t="shared" si="0"/>
        <v>0</v>
      </c>
      <c r="I79" s="117">
        <f t="shared" si="1"/>
        <v>0</v>
      </c>
      <c r="J79" s="64"/>
      <c r="K79" s="58"/>
      <c r="L79" s="58"/>
      <c r="M79" s="58"/>
    </row>
    <row r="80" spans="1:13" s="27" customFormat="1" ht="12.75" hidden="1">
      <c r="A80" s="3" t="s">
        <v>214</v>
      </c>
      <c r="B80" s="29" t="s">
        <v>126</v>
      </c>
      <c r="C80" s="4" t="s">
        <v>0</v>
      </c>
      <c r="D80" s="4" t="s">
        <v>213</v>
      </c>
      <c r="E80" s="4" t="s">
        <v>215</v>
      </c>
      <c r="F80" s="4"/>
      <c r="G80" s="113">
        <f>G81</f>
        <v>0</v>
      </c>
      <c r="H80" s="117">
        <f t="shared" si="0"/>
        <v>0</v>
      </c>
      <c r="I80" s="117">
        <f t="shared" si="1"/>
        <v>0</v>
      </c>
      <c r="J80" s="64"/>
      <c r="K80" s="58"/>
      <c r="L80" s="58"/>
      <c r="M80" s="58"/>
    </row>
    <row r="81" spans="1:13" s="27" customFormat="1" ht="12.75" hidden="1">
      <c r="A81" s="3" t="s">
        <v>39</v>
      </c>
      <c r="B81" s="29" t="s">
        <v>126</v>
      </c>
      <c r="C81" s="4" t="s">
        <v>0</v>
      </c>
      <c r="D81" s="4" t="s">
        <v>213</v>
      </c>
      <c r="E81" s="4" t="s">
        <v>215</v>
      </c>
      <c r="F81" s="4" t="s">
        <v>77</v>
      </c>
      <c r="G81" s="113"/>
      <c r="H81" s="117">
        <f t="shared" si="0"/>
        <v>0</v>
      </c>
      <c r="I81" s="117">
        <f t="shared" si="1"/>
        <v>0</v>
      </c>
      <c r="J81" s="64"/>
      <c r="K81" s="58"/>
      <c r="L81" s="58"/>
      <c r="M81" s="58"/>
    </row>
    <row r="82" spans="1:13" s="27" customFormat="1" ht="12.75" hidden="1">
      <c r="A82" s="3" t="s">
        <v>212</v>
      </c>
      <c r="B82" s="29" t="s">
        <v>126</v>
      </c>
      <c r="C82" s="4" t="s">
        <v>0</v>
      </c>
      <c r="D82" s="4" t="s">
        <v>272</v>
      </c>
      <c r="E82" s="4"/>
      <c r="F82" s="4"/>
      <c r="G82" s="113">
        <f>G83</f>
        <v>0</v>
      </c>
      <c r="H82" s="117">
        <f t="shared" si="0"/>
        <v>0</v>
      </c>
      <c r="I82" s="117">
        <f t="shared" si="1"/>
        <v>0</v>
      </c>
      <c r="J82" s="64"/>
      <c r="K82" s="58"/>
      <c r="L82" s="58"/>
      <c r="M82" s="58"/>
    </row>
    <row r="83" spans="1:13" s="27" customFormat="1" ht="12.75" hidden="1">
      <c r="A83" s="3" t="s">
        <v>275</v>
      </c>
      <c r="B83" s="29" t="s">
        <v>126</v>
      </c>
      <c r="C83" s="4" t="s">
        <v>0</v>
      </c>
      <c r="D83" s="4" t="s">
        <v>272</v>
      </c>
      <c r="E83" s="4" t="s">
        <v>273</v>
      </c>
      <c r="F83" s="4"/>
      <c r="G83" s="113">
        <f>G84</f>
        <v>0</v>
      </c>
      <c r="H83" s="117">
        <f aca="true" t="shared" si="2" ref="H83:H157">G83*1.055</f>
        <v>0</v>
      </c>
      <c r="I83" s="117">
        <f aca="true" t="shared" si="3" ref="I83:I157">H83*1.05</f>
        <v>0</v>
      </c>
      <c r="J83" s="64"/>
      <c r="K83" s="58"/>
      <c r="L83" s="58"/>
      <c r="M83" s="58"/>
    </row>
    <row r="84" spans="1:13" s="27" customFormat="1" ht="12.75" hidden="1">
      <c r="A84" s="3" t="s">
        <v>275</v>
      </c>
      <c r="B84" s="29" t="s">
        <v>126</v>
      </c>
      <c r="C84" s="4" t="s">
        <v>0</v>
      </c>
      <c r="D84" s="4" t="s">
        <v>272</v>
      </c>
      <c r="E84" s="4" t="s">
        <v>274</v>
      </c>
      <c r="F84" s="4"/>
      <c r="G84" s="113">
        <f>G85</f>
        <v>0</v>
      </c>
      <c r="H84" s="117">
        <f t="shared" si="2"/>
        <v>0</v>
      </c>
      <c r="I84" s="117">
        <f t="shared" si="3"/>
        <v>0</v>
      </c>
      <c r="J84" s="64"/>
      <c r="K84" s="58"/>
      <c r="L84" s="58"/>
      <c r="M84" s="58"/>
    </row>
    <row r="85" spans="1:13" s="27" customFormat="1" ht="12.75" hidden="1">
      <c r="A85" s="3" t="s">
        <v>76</v>
      </c>
      <c r="B85" s="29" t="s">
        <v>126</v>
      </c>
      <c r="C85" s="4" t="s">
        <v>0</v>
      </c>
      <c r="D85" s="4" t="s">
        <v>272</v>
      </c>
      <c r="E85" s="4" t="s">
        <v>274</v>
      </c>
      <c r="F85" s="4" t="s">
        <v>77</v>
      </c>
      <c r="G85" s="113"/>
      <c r="H85" s="117">
        <f t="shared" si="2"/>
        <v>0</v>
      </c>
      <c r="I85" s="117">
        <f t="shared" si="3"/>
        <v>0</v>
      </c>
      <c r="J85" s="64"/>
      <c r="K85" s="58"/>
      <c r="L85" s="58"/>
      <c r="M85" s="58"/>
    </row>
    <row r="86" spans="1:13" s="27" customFormat="1" ht="15.75" customHeight="1">
      <c r="A86" s="3" t="s">
        <v>12</v>
      </c>
      <c r="B86" s="29" t="s">
        <v>126</v>
      </c>
      <c r="C86" s="4" t="s">
        <v>5</v>
      </c>
      <c r="D86" s="4"/>
      <c r="E86" s="4"/>
      <c r="F86" s="4"/>
      <c r="G86" s="113">
        <f>G87</f>
        <v>100000</v>
      </c>
      <c r="H86" s="117">
        <f t="shared" si="2"/>
        <v>105500</v>
      </c>
      <c r="I86" s="117">
        <f t="shared" si="3"/>
        <v>110775</v>
      </c>
      <c r="J86" s="64"/>
      <c r="K86" s="58"/>
      <c r="L86" s="58"/>
      <c r="M86" s="58"/>
    </row>
    <row r="87" spans="1:13" s="27" customFormat="1" ht="12.75">
      <c r="A87" s="3" t="s">
        <v>125</v>
      </c>
      <c r="B87" s="29" t="s">
        <v>126</v>
      </c>
      <c r="C87" s="4" t="s">
        <v>5</v>
      </c>
      <c r="D87" s="4" t="s">
        <v>1</v>
      </c>
      <c r="E87" s="4"/>
      <c r="F87" s="4"/>
      <c r="G87" s="113">
        <f>G88</f>
        <v>100000</v>
      </c>
      <c r="H87" s="117">
        <f t="shared" si="2"/>
        <v>105500</v>
      </c>
      <c r="I87" s="117">
        <f t="shared" si="3"/>
        <v>110775</v>
      </c>
      <c r="J87" s="64"/>
      <c r="K87" s="58"/>
      <c r="L87" s="58"/>
      <c r="M87" s="58"/>
    </row>
    <row r="88" spans="1:13" s="27" customFormat="1" ht="12.75">
      <c r="A88" s="3" t="s">
        <v>125</v>
      </c>
      <c r="B88" s="29" t="s">
        <v>126</v>
      </c>
      <c r="C88" s="4" t="s">
        <v>5</v>
      </c>
      <c r="D88" s="4" t="s">
        <v>1</v>
      </c>
      <c r="E88" s="4" t="s">
        <v>72</v>
      </c>
      <c r="F88" s="4"/>
      <c r="G88" s="113">
        <f>G91+G90</f>
        <v>100000</v>
      </c>
      <c r="H88" s="117">
        <f t="shared" si="2"/>
        <v>105500</v>
      </c>
      <c r="I88" s="117">
        <f t="shared" si="3"/>
        <v>110775</v>
      </c>
      <c r="J88" s="64"/>
      <c r="K88" s="58"/>
      <c r="L88" s="58"/>
      <c r="M88" s="58"/>
    </row>
    <row r="89" spans="1:13" s="27" customFormat="1" ht="12.75" hidden="1">
      <c r="A89" s="3" t="s">
        <v>96</v>
      </c>
      <c r="B89" s="29" t="s">
        <v>126</v>
      </c>
      <c r="C89" s="4" t="s">
        <v>5</v>
      </c>
      <c r="D89" s="4" t="s">
        <v>1</v>
      </c>
      <c r="E89" s="4" t="s">
        <v>95</v>
      </c>
      <c r="F89" s="4"/>
      <c r="G89" s="113">
        <f>G90</f>
        <v>0</v>
      </c>
      <c r="H89" s="117">
        <f t="shared" si="2"/>
        <v>0</v>
      </c>
      <c r="I89" s="117">
        <f t="shared" si="3"/>
        <v>0</v>
      </c>
      <c r="J89" s="64"/>
      <c r="K89" s="58"/>
      <c r="L89" s="58"/>
      <c r="M89" s="58"/>
    </row>
    <row r="90" spans="1:13" s="27" customFormat="1" ht="12.75" hidden="1">
      <c r="A90" s="3" t="s">
        <v>285</v>
      </c>
      <c r="B90" s="29" t="s">
        <v>126</v>
      </c>
      <c r="C90" s="4" t="s">
        <v>5</v>
      </c>
      <c r="D90" s="4" t="s">
        <v>1</v>
      </c>
      <c r="E90" s="4" t="s">
        <v>95</v>
      </c>
      <c r="F90" s="4" t="s">
        <v>283</v>
      </c>
      <c r="G90" s="113"/>
      <c r="H90" s="117">
        <f t="shared" si="2"/>
        <v>0</v>
      </c>
      <c r="I90" s="117">
        <f t="shared" si="3"/>
        <v>0</v>
      </c>
      <c r="J90" s="64"/>
      <c r="K90" s="58"/>
      <c r="L90" s="58"/>
      <c r="M90" s="58"/>
    </row>
    <row r="91" spans="1:13" s="27" customFormat="1" ht="25.5">
      <c r="A91" s="3" t="s">
        <v>100</v>
      </c>
      <c r="B91" s="29" t="s">
        <v>126</v>
      </c>
      <c r="C91" s="4" t="s">
        <v>5</v>
      </c>
      <c r="D91" s="4" t="s">
        <v>1</v>
      </c>
      <c r="E91" s="4" t="s">
        <v>99</v>
      </c>
      <c r="F91" s="4"/>
      <c r="G91" s="113">
        <f>G92</f>
        <v>100000</v>
      </c>
      <c r="H91" s="117">
        <f t="shared" si="2"/>
        <v>105500</v>
      </c>
      <c r="I91" s="117">
        <f t="shared" si="3"/>
        <v>110775</v>
      </c>
      <c r="J91" s="64"/>
      <c r="K91" s="58"/>
      <c r="L91" s="58"/>
      <c r="M91" s="58"/>
    </row>
    <row r="92" spans="1:13" s="27" customFormat="1" ht="12.75">
      <c r="A92" s="3" t="s">
        <v>285</v>
      </c>
      <c r="B92" s="29" t="s">
        <v>126</v>
      </c>
      <c r="C92" s="4" t="s">
        <v>5</v>
      </c>
      <c r="D92" s="4" t="s">
        <v>1</v>
      </c>
      <c r="E92" s="4" t="s">
        <v>99</v>
      </c>
      <c r="F92" s="4" t="s">
        <v>283</v>
      </c>
      <c r="G92" s="113">
        <v>100000</v>
      </c>
      <c r="H92" s="117">
        <f t="shared" si="2"/>
        <v>105500</v>
      </c>
      <c r="I92" s="117">
        <f t="shared" si="3"/>
        <v>110775</v>
      </c>
      <c r="J92" s="64"/>
      <c r="K92" s="58"/>
      <c r="L92" s="58"/>
      <c r="M92" s="58"/>
    </row>
    <row r="93" spans="1:13" s="13" customFormat="1" ht="12.75">
      <c r="A93" s="3" t="s">
        <v>40</v>
      </c>
      <c r="B93" s="29" t="s">
        <v>126</v>
      </c>
      <c r="C93" s="4" t="s">
        <v>11</v>
      </c>
      <c r="D93" s="4"/>
      <c r="E93" s="4"/>
      <c r="F93" s="4"/>
      <c r="G93" s="113">
        <f>G94</f>
        <v>1000</v>
      </c>
      <c r="H93" s="117">
        <f t="shared" si="2"/>
        <v>1055</v>
      </c>
      <c r="I93" s="117">
        <f t="shared" si="3"/>
        <v>1107.75</v>
      </c>
      <c r="J93" s="63"/>
      <c r="K93" s="62"/>
      <c r="L93" s="62"/>
      <c r="M93" s="62"/>
    </row>
    <row r="94" spans="1:13" s="13" customFormat="1" ht="12.75">
      <c r="A94" s="3" t="s">
        <v>41</v>
      </c>
      <c r="B94" s="29" t="s">
        <v>126</v>
      </c>
      <c r="C94" s="4" t="s">
        <v>11</v>
      </c>
      <c r="D94" s="4" t="s">
        <v>0</v>
      </c>
      <c r="E94" s="4"/>
      <c r="F94" s="4"/>
      <c r="G94" s="113">
        <f>G95</f>
        <v>1000</v>
      </c>
      <c r="H94" s="117">
        <f t="shared" si="2"/>
        <v>1055</v>
      </c>
      <c r="I94" s="117">
        <f t="shared" si="3"/>
        <v>1107.75</v>
      </c>
      <c r="J94" s="63"/>
      <c r="K94" s="62"/>
      <c r="L94" s="62"/>
      <c r="M94" s="62"/>
    </row>
    <row r="95" spans="1:13" s="13" customFormat="1" ht="25.5">
      <c r="A95" s="3" t="s">
        <v>42</v>
      </c>
      <c r="B95" s="29" t="s">
        <v>126</v>
      </c>
      <c r="C95" s="4" t="s">
        <v>11</v>
      </c>
      <c r="D95" s="4" t="s">
        <v>0</v>
      </c>
      <c r="E95" s="4" t="s">
        <v>43</v>
      </c>
      <c r="F95" s="4"/>
      <c r="G95" s="113">
        <f>G96</f>
        <v>1000</v>
      </c>
      <c r="H95" s="117">
        <f t="shared" si="2"/>
        <v>1055</v>
      </c>
      <c r="I95" s="117">
        <f t="shared" si="3"/>
        <v>1107.75</v>
      </c>
      <c r="J95" s="63"/>
      <c r="K95" s="59"/>
      <c r="L95" s="59"/>
      <c r="M95" s="59"/>
    </row>
    <row r="96" spans="1:13" s="13" customFormat="1" ht="12.75">
      <c r="A96" s="3" t="s">
        <v>316</v>
      </c>
      <c r="B96" s="29" t="s">
        <v>126</v>
      </c>
      <c r="C96" s="4" t="s">
        <v>11</v>
      </c>
      <c r="D96" s="4" t="s">
        <v>0</v>
      </c>
      <c r="E96" s="4" t="s">
        <v>315</v>
      </c>
      <c r="F96" s="4"/>
      <c r="G96" s="113">
        <f>G97</f>
        <v>1000</v>
      </c>
      <c r="H96" s="117">
        <f t="shared" si="2"/>
        <v>1055</v>
      </c>
      <c r="I96" s="117">
        <f t="shared" si="3"/>
        <v>1107.75</v>
      </c>
      <c r="J96" s="64"/>
      <c r="K96" s="58"/>
      <c r="L96" s="58"/>
      <c r="M96" s="58"/>
    </row>
    <row r="97" spans="1:13" s="84" customFormat="1" ht="12.75">
      <c r="A97" s="3" t="s">
        <v>307</v>
      </c>
      <c r="B97" s="29" t="s">
        <v>126</v>
      </c>
      <c r="C97" s="4" t="s">
        <v>11</v>
      </c>
      <c r="D97" s="4" t="s">
        <v>0</v>
      </c>
      <c r="E97" s="4" t="s">
        <v>315</v>
      </c>
      <c r="F97" s="4" t="s">
        <v>306</v>
      </c>
      <c r="G97" s="113">
        <v>1000</v>
      </c>
      <c r="H97" s="117">
        <f t="shared" si="2"/>
        <v>1055</v>
      </c>
      <c r="I97" s="117">
        <f t="shared" si="3"/>
        <v>1107.75</v>
      </c>
      <c r="J97" s="88" t="s">
        <v>281</v>
      </c>
      <c r="K97" s="82"/>
      <c r="L97" s="82"/>
      <c r="M97" s="82"/>
    </row>
    <row r="98" spans="1:13" s="13" customFormat="1" ht="12.75">
      <c r="A98" s="3" t="s">
        <v>55</v>
      </c>
      <c r="B98" s="29" t="s">
        <v>126</v>
      </c>
      <c r="C98" s="4" t="s">
        <v>7</v>
      </c>
      <c r="D98" s="4"/>
      <c r="E98" s="14"/>
      <c r="F98" s="4"/>
      <c r="G98" s="113">
        <f>G99+G104</f>
        <v>240.9</v>
      </c>
      <c r="H98" s="117">
        <f t="shared" si="2"/>
        <v>254.1495</v>
      </c>
      <c r="I98" s="117">
        <f t="shared" si="3"/>
        <v>266.856975</v>
      </c>
      <c r="J98" s="63"/>
      <c r="K98" s="62"/>
      <c r="L98" s="62"/>
      <c r="M98" s="62"/>
    </row>
    <row r="99" spans="1:13" s="13" customFormat="1" ht="12.75" hidden="1">
      <c r="A99" s="3" t="s">
        <v>139</v>
      </c>
      <c r="B99" s="29" t="s">
        <v>126</v>
      </c>
      <c r="C99" s="4" t="s">
        <v>7</v>
      </c>
      <c r="D99" s="4" t="s">
        <v>1</v>
      </c>
      <c r="E99" s="4"/>
      <c r="F99" s="4"/>
      <c r="G99" s="113">
        <f>G100</f>
        <v>0</v>
      </c>
      <c r="H99" s="117">
        <f t="shared" si="2"/>
        <v>0</v>
      </c>
      <c r="I99" s="117">
        <f t="shared" si="3"/>
        <v>0</v>
      </c>
      <c r="J99" s="64"/>
      <c r="K99" s="58"/>
      <c r="L99" s="58"/>
      <c r="M99" s="58"/>
    </row>
    <row r="100" spans="1:13" s="13" customFormat="1" ht="12.75" hidden="1">
      <c r="A100" s="3" t="s">
        <v>237</v>
      </c>
      <c r="B100" s="29" t="s">
        <v>126</v>
      </c>
      <c r="C100" s="4" t="s">
        <v>7</v>
      </c>
      <c r="D100" s="4" t="s">
        <v>1</v>
      </c>
      <c r="E100" s="4" t="s">
        <v>235</v>
      </c>
      <c r="F100" s="4"/>
      <c r="G100" s="113">
        <f>G101</f>
        <v>0</v>
      </c>
      <c r="H100" s="117">
        <f t="shared" si="2"/>
        <v>0</v>
      </c>
      <c r="I100" s="117">
        <f t="shared" si="3"/>
        <v>0</v>
      </c>
      <c r="J100" s="64"/>
      <c r="K100" s="58"/>
      <c r="L100" s="58"/>
      <c r="M100" s="58"/>
    </row>
    <row r="101" spans="1:13" s="13" customFormat="1" ht="12.75" hidden="1">
      <c r="A101" s="3" t="s">
        <v>238</v>
      </c>
      <c r="B101" s="29" t="s">
        <v>126</v>
      </c>
      <c r="C101" s="4" t="s">
        <v>7</v>
      </c>
      <c r="D101" s="4" t="s">
        <v>1</v>
      </c>
      <c r="E101" s="4" t="s">
        <v>236</v>
      </c>
      <c r="F101" s="4"/>
      <c r="G101" s="113">
        <f>G102+G103</f>
        <v>0</v>
      </c>
      <c r="H101" s="117">
        <f t="shared" si="2"/>
        <v>0</v>
      </c>
      <c r="I101" s="117">
        <f t="shared" si="3"/>
        <v>0</v>
      </c>
      <c r="J101" s="64"/>
      <c r="K101" s="58"/>
      <c r="L101" s="58"/>
      <c r="M101" s="58"/>
    </row>
    <row r="102" spans="1:13" s="13" customFormat="1" ht="25.5" hidden="1">
      <c r="A102" s="3" t="s">
        <v>239</v>
      </c>
      <c r="B102" s="29" t="s">
        <v>126</v>
      </c>
      <c r="C102" s="4" t="s">
        <v>7</v>
      </c>
      <c r="D102" s="4" t="s">
        <v>1</v>
      </c>
      <c r="E102" s="4" t="s">
        <v>233</v>
      </c>
      <c r="F102" s="4" t="s">
        <v>234</v>
      </c>
      <c r="G102" s="113"/>
      <c r="H102" s="117">
        <f t="shared" si="2"/>
        <v>0</v>
      </c>
      <c r="I102" s="117">
        <f t="shared" si="3"/>
        <v>0</v>
      </c>
      <c r="J102" s="64"/>
      <c r="K102" s="58"/>
      <c r="L102" s="58"/>
      <c r="M102" s="58"/>
    </row>
    <row r="103" spans="1:13" s="13" customFormat="1" ht="25.5" hidden="1">
      <c r="A103" s="3" t="s">
        <v>240</v>
      </c>
      <c r="B103" s="29" t="s">
        <v>126</v>
      </c>
      <c r="C103" s="4" t="s">
        <v>7</v>
      </c>
      <c r="D103" s="4" t="s">
        <v>1</v>
      </c>
      <c r="E103" s="4" t="s">
        <v>232</v>
      </c>
      <c r="F103" s="4" t="s">
        <v>234</v>
      </c>
      <c r="G103" s="113"/>
      <c r="H103" s="117">
        <f t="shared" si="2"/>
        <v>0</v>
      </c>
      <c r="I103" s="117">
        <f t="shared" si="3"/>
        <v>0</v>
      </c>
      <c r="J103" s="64"/>
      <c r="K103" s="58"/>
      <c r="L103" s="58"/>
      <c r="M103" s="58"/>
    </row>
    <row r="104" spans="1:13" s="13" customFormat="1" ht="12.75">
      <c r="A104" s="120" t="s">
        <v>16</v>
      </c>
      <c r="B104" s="124" t="s">
        <v>126</v>
      </c>
      <c r="C104" s="118" t="s">
        <v>7</v>
      </c>
      <c r="D104" s="118" t="s">
        <v>8</v>
      </c>
      <c r="E104" s="125"/>
      <c r="F104" s="118"/>
      <c r="G104" s="113">
        <f>G105</f>
        <v>240.9</v>
      </c>
      <c r="H104" s="117">
        <f t="shared" si="2"/>
        <v>254.1495</v>
      </c>
      <c r="I104" s="117">
        <f t="shared" si="3"/>
        <v>266.856975</v>
      </c>
      <c r="J104" s="63"/>
      <c r="K104" s="62"/>
      <c r="L104" s="62"/>
      <c r="M104" s="62"/>
    </row>
    <row r="105" spans="1:13" s="13" customFormat="1" ht="12.75">
      <c r="A105" s="3" t="s">
        <v>22</v>
      </c>
      <c r="B105" s="29" t="s">
        <v>126</v>
      </c>
      <c r="C105" s="4" t="s">
        <v>7</v>
      </c>
      <c r="D105" s="4" t="s">
        <v>8</v>
      </c>
      <c r="E105" s="4" t="s">
        <v>73</v>
      </c>
      <c r="F105" s="4"/>
      <c r="G105" s="113">
        <f>G106</f>
        <v>240.9</v>
      </c>
      <c r="H105" s="117">
        <f t="shared" si="2"/>
        <v>254.1495</v>
      </c>
      <c r="I105" s="117">
        <f t="shared" si="3"/>
        <v>266.856975</v>
      </c>
      <c r="J105" s="63"/>
      <c r="K105" s="59"/>
      <c r="L105" s="59"/>
      <c r="M105" s="59"/>
    </row>
    <row r="106" spans="1:13" s="13" customFormat="1" ht="12.75">
      <c r="A106" s="3" t="s">
        <v>39</v>
      </c>
      <c r="B106" s="29" t="s">
        <v>126</v>
      </c>
      <c r="C106" s="4" t="s">
        <v>7</v>
      </c>
      <c r="D106" s="4" t="s">
        <v>8</v>
      </c>
      <c r="E106" s="4" t="s">
        <v>78</v>
      </c>
      <c r="F106" s="4"/>
      <c r="G106" s="113">
        <f>G107+G108</f>
        <v>240.9</v>
      </c>
      <c r="H106" s="117">
        <f t="shared" si="2"/>
        <v>254.1495</v>
      </c>
      <c r="I106" s="117">
        <f t="shared" si="3"/>
        <v>266.856975</v>
      </c>
      <c r="J106" s="64"/>
      <c r="K106" s="58"/>
      <c r="L106" s="58"/>
      <c r="M106" s="58"/>
    </row>
    <row r="107" spans="1:13" s="84" customFormat="1" ht="12.75">
      <c r="A107" s="3" t="s">
        <v>282</v>
      </c>
      <c r="B107" s="29" t="s">
        <v>126</v>
      </c>
      <c r="C107" s="4" t="s">
        <v>7</v>
      </c>
      <c r="D107" s="4" t="s">
        <v>8</v>
      </c>
      <c r="E107" s="4" t="s">
        <v>78</v>
      </c>
      <c r="F107" s="4" t="s">
        <v>280</v>
      </c>
      <c r="G107" s="126">
        <v>217.5</v>
      </c>
      <c r="H107" s="117">
        <f t="shared" si="2"/>
        <v>229.46249999999998</v>
      </c>
      <c r="I107" s="117">
        <f t="shared" si="3"/>
        <v>240.935625</v>
      </c>
      <c r="J107" s="102" t="s">
        <v>281</v>
      </c>
      <c r="K107" s="82"/>
      <c r="L107" s="82"/>
      <c r="M107" s="82"/>
    </row>
    <row r="108" spans="1:13" s="84" customFormat="1" ht="12.75">
      <c r="A108" s="3" t="s">
        <v>285</v>
      </c>
      <c r="B108" s="29" t="s">
        <v>126</v>
      </c>
      <c r="C108" s="4" t="s">
        <v>7</v>
      </c>
      <c r="D108" s="4" t="s">
        <v>8</v>
      </c>
      <c r="E108" s="4" t="s">
        <v>78</v>
      </c>
      <c r="F108" s="4" t="s">
        <v>283</v>
      </c>
      <c r="G108" s="126">
        <v>23.4</v>
      </c>
      <c r="H108" s="117">
        <f t="shared" si="2"/>
        <v>24.686999999999998</v>
      </c>
      <c r="I108" s="117">
        <f t="shared" si="3"/>
        <v>25.92135</v>
      </c>
      <c r="J108" s="102">
        <v>340</v>
      </c>
      <c r="K108" s="82"/>
      <c r="L108" s="82"/>
      <c r="M108" s="82"/>
    </row>
    <row r="109" spans="1:14" s="77" customFormat="1" ht="12.75">
      <c r="A109" s="3" t="s">
        <v>278</v>
      </c>
      <c r="B109" s="29" t="s">
        <v>126</v>
      </c>
      <c r="C109" s="4" t="s">
        <v>163</v>
      </c>
      <c r="D109" s="4"/>
      <c r="E109" s="4"/>
      <c r="F109" s="4"/>
      <c r="G109" s="113">
        <f>G110</f>
        <v>1000</v>
      </c>
      <c r="H109" s="117">
        <f t="shared" si="2"/>
        <v>1055</v>
      </c>
      <c r="I109" s="117">
        <f t="shared" si="3"/>
        <v>1107.75</v>
      </c>
      <c r="J109" s="75"/>
      <c r="K109" s="75"/>
      <c r="L109" s="75"/>
      <c r="M109" s="75"/>
      <c r="N109" s="76"/>
    </row>
    <row r="110" spans="1:14" s="77" customFormat="1" ht="12.75">
      <c r="A110" s="3" t="s">
        <v>311</v>
      </c>
      <c r="B110" s="29" t="s">
        <v>126</v>
      </c>
      <c r="C110" s="4" t="s">
        <v>163</v>
      </c>
      <c r="D110" s="4" t="s">
        <v>5</v>
      </c>
      <c r="E110" s="4"/>
      <c r="F110" s="4"/>
      <c r="G110" s="113">
        <f>G111</f>
        <v>1000</v>
      </c>
      <c r="H110" s="117">
        <f t="shared" si="2"/>
        <v>1055</v>
      </c>
      <c r="I110" s="117">
        <f t="shared" si="3"/>
        <v>1107.75</v>
      </c>
      <c r="J110" s="75"/>
      <c r="K110" s="75"/>
      <c r="L110" s="75"/>
      <c r="M110" s="75"/>
      <c r="N110" s="76"/>
    </row>
    <row r="111" spans="1:14" s="77" customFormat="1" ht="12.75">
      <c r="A111" s="3" t="s">
        <v>313</v>
      </c>
      <c r="B111" s="29" t="s">
        <v>126</v>
      </c>
      <c r="C111" s="4" t="s">
        <v>163</v>
      </c>
      <c r="D111" s="4" t="s">
        <v>5</v>
      </c>
      <c r="E111" s="4" t="s">
        <v>310</v>
      </c>
      <c r="F111" s="4"/>
      <c r="G111" s="113">
        <f>G112</f>
        <v>1000</v>
      </c>
      <c r="H111" s="117">
        <f t="shared" si="2"/>
        <v>1055</v>
      </c>
      <c r="I111" s="117">
        <f t="shared" si="3"/>
        <v>1107.75</v>
      </c>
      <c r="J111" s="75"/>
      <c r="K111" s="75"/>
      <c r="L111" s="75"/>
      <c r="M111" s="75"/>
      <c r="N111" s="76"/>
    </row>
    <row r="112" spans="1:14" s="77" customFormat="1" ht="12.75">
      <c r="A112" s="3" t="s">
        <v>307</v>
      </c>
      <c r="B112" s="29" t="s">
        <v>126</v>
      </c>
      <c r="C112" s="4" t="s">
        <v>163</v>
      </c>
      <c r="D112" s="4" t="s">
        <v>5</v>
      </c>
      <c r="E112" s="4" t="s">
        <v>310</v>
      </c>
      <c r="F112" s="4" t="s">
        <v>306</v>
      </c>
      <c r="G112" s="113">
        <v>1000</v>
      </c>
      <c r="H112" s="117">
        <f t="shared" si="2"/>
        <v>1055</v>
      </c>
      <c r="I112" s="117">
        <f t="shared" si="3"/>
        <v>1107.75</v>
      </c>
      <c r="J112" s="75"/>
      <c r="K112" s="75"/>
      <c r="L112" s="75"/>
      <c r="M112" s="75"/>
      <c r="N112" s="76"/>
    </row>
    <row r="113" spans="1:13" s="27" customFormat="1" ht="12.75">
      <c r="A113" s="120" t="s">
        <v>249</v>
      </c>
      <c r="B113" s="29" t="s">
        <v>126</v>
      </c>
      <c r="C113" s="4" t="s">
        <v>246</v>
      </c>
      <c r="D113" s="4"/>
      <c r="E113" s="4"/>
      <c r="F113" s="4"/>
      <c r="G113" s="113">
        <f>G114</f>
        <v>2792</v>
      </c>
      <c r="H113" s="117">
        <f t="shared" si="2"/>
        <v>2945.56</v>
      </c>
      <c r="I113" s="117">
        <f t="shared" si="3"/>
        <v>3092.838</v>
      </c>
      <c r="J113" s="103"/>
      <c r="K113" s="58"/>
      <c r="L113" s="58"/>
      <c r="M113" s="58"/>
    </row>
    <row r="114" spans="1:13" s="13" customFormat="1" ht="12.75">
      <c r="A114" s="120" t="s">
        <v>168</v>
      </c>
      <c r="B114" s="29" t="s">
        <v>126</v>
      </c>
      <c r="C114" s="4" t="s">
        <v>246</v>
      </c>
      <c r="D114" s="4" t="s">
        <v>6</v>
      </c>
      <c r="E114" s="4"/>
      <c r="F114" s="4"/>
      <c r="G114" s="113">
        <f>G115</f>
        <v>2792</v>
      </c>
      <c r="H114" s="117">
        <f t="shared" si="2"/>
        <v>2945.56</v>
      </c>
      <c r="I114" s="117">
        <f t="shared" si="3"/>
        <v>3092.838</v>
      </c>
      <c r="J114" s="103"/>
      <c r="K114" s="58"/>
      <c r="L114" s="58"/>
      <c r="M114" s="58"/>
    </row>
    <row r="115" spans="1:13" s="13" customFormat="1" ht="12.75">
      <c r="A115" s="120" t="s">
        <v>169</v>
      </c>
      <c r="B115" s="29" t="s">
        <v>126</v>
      </c>
      <c r="C115" s="4" t="s">
        <v>246</v>
      </c>
      <c r="D115" s="4" t="s">
        <v>6</v>
      </c>
      <c r="E115" s="4" t="s">
        <v>255</v>
      </c>
      <c r="F115" s="4"/>
      <c r="G115" s="113">
        <f>G116</f>
        <v>2792</v>
      </c>
      <c r="H115" s="117">
        <f t="shared" si="2"/>
        <v>2945.56</v>
      </c>
      <c r="I115" s="117">
        <f t="shared" si="3"/>
        <v>3092.838</v>
      </c>
      <c r="J115" s="103"/>
      <c r="K115" s="58"/>
      <c r="L115" s="58"/>
      <c r="M115" s="58"/>
    </row>
    <row r="116" spans="1:13" s="13" customFormat="1" ht="38.25">
      <c r="A116" s="3" t="s">
        <v>318</v>
      </c>
      <c r="B116" s="29" t="s">
        <v>126</v>
      </c>
      <c r="C116" s="4" t="s">
        <v>246</v>
      </c>
      <c r="D116" s="4" t="s">
        <v>6</v>
      </c>
      <c r="E116" s="4" t="s">
        <v>255</v>
      </c>
      <c r="F116" s="4"/>
      <c r="G116" s="113">
        <f>G117</f>
        <v>2792</v>
      </c>
      <c r="H116" s="117">
        <f t="shared" si="2"/>
        <v>2945.56</v>
      </c>
      <c r="I116" s="117">
        <f t="shared" si="3"/>
        <v>3092.838</v>
      </c>
      <c r="J116" s="103"/>
      <c r="K116" s="58"/>
      <c r="L116" s="58"/>
      <c r="M116" s="58"/>
    </row>
    <row r="117" spans="1:13" s="84" customFormat="1" ht="25.5">
      <c r="A117" s="3" t="s">
        <v>288</v>
      </c>
      <c r="B117" s="29" t="s">
        <v>126</v>
      </c>
      <c r="C117" s="4" t="s">
        <v>246</v>
      </c>
      <c r="D117" s="4" t="s">
        <v>6</v>
      </c>
      <c r="E117" s="4" t="s">
        <v>255</v>
      </c>
      <c r="F117" s="4" t="s">
        <v>286</v>
      </c>
      <c r="G117" s="113">
        <v>2792</v>
      </c>
      <c r="H117" s="117">
        <f t="shared" si="2"/>
        <v>2945.56</v>
      </c>
      <c r="I117" s="117">
        <f t="shared" si="3"/>
        <v>3092.838</v>
      </c>
      <c r="J117" s="102">
        <v>241</v>
      </c>
      <c r="K117" s="82"/>
      <c r="L117" s="82"/>
      <c r="M117" s="82"/>
    </row>
    <row r="118" spans="1:13" s="73" customFormat="1" ht="13.5">
      <c r="A118" s="33" t="s">
        <v>218</v>
      </c>
      <c r="B118" s="46" t="s">
        <v>219</v>
      </c>
      <c r="C118" s="115"/>
      <c r="D118" s="115"/>
      <c r="E118" s="115"/>
      <c r="F118" s="115"/>
      <c r="G118" s="112">
        <f>G119</f>
        <v>2346.7</v>
      </c>
      <c r="H118" s="116">
        <f t="shared" si="2"/>
        <v>2475.7684999999997</v>
      </c>
      <c r="I118" s="116">
        <f t="shared" si="3"/>
        <v>2599.556925</v>
      </c>
      <c r="J118" s="104"/>
      <c r="K118" s="72"/>
      <c r="L118" s="72"/>
      <c r="M118" s="72"/>
    </row>
    <row r="119" spans="1:14" s="13" customFormat="1" ht="38.25">
      <c r="A119" s="3" t="s">
        <v>179</v>
      </c>
      <c r="B119" s="29" t="s">
        <v>219</v>
      </c>
      <c r="C119" s="4" t="s">
        <v>0</v>
      </c>
      <c r="D119" s="4" t="s">
        <v>1</v>
      </c>
      <c r="E119" s="4"/>
      <c r="F119" s="4"/>
      <c r="G119" s="113">
        <f>G120</f>
        <v>2346.7</v>
      </c>
      <c r="H119" s="117">
        <f t="shared" si="2"/>
        <v>2475.7684999999997</v>
      </c>
      <c r="I119" s="117">
        <f t="shared" si="3"/>
        <v>2599.556925</v>
      </c>
      <c r="J119" s="103"/>
      <c r="K119" s="57"/>
      <c r="L119" s="57"/>
      <c r="M119" s="57"/>
      <c r="N119" s="45"/>
    </row>
    <row r="120" spans="1:14" s="13" customFormat="1" ht="12.75">
      <c r="A120" s="3" t="s">
        <v>22</v>
      </c>
      <c r="B120" s="29" t="s">
        <v>219</v>
      </c>
      <c r="C120" s="4" t="s">
        <v>0</v>
      </c>
      <c r="D120" s="4" t="s">
        <v>1</v>
      </c>
      <c r="E120" s="4" t="s">
        <v>73</v>
      </c>
      <c r="F120" s="4"/>
      <c r="G120" s="113">
        <f>G124+G121</f>
        <v>2346.7</v>
      </c>
      <c r="H120" s="117">
        <f t="shared" si="2"/>
        <v>2475.7684999999997</v>
      </c>
      <c r="I120" s="117">
        <f t="shared" si="3"/>
        <v>2599.556925</v>
      </c>
      <c r="J120" s="103"/>
      <c r="K120" s="57"/>
      <c r="L120" s="57"/>
      <c r="M120" s="57"/>
      <c r="N120" s="45"/>
    </row>
    <row r="121" spans="1:14" s="13" customFormat="1" ht="12.75">
      <c r="A121" s="3" t="s">
        <v>39</v>
      </c>
      <c r="B121" s="29" t="s">
        <v>219</v>
      </c>
      <c r="C121" s="4" t="s">
        <v>0</v>
      </c>
      <c r="D121" s="4" t="s">
        <v>1</v>
      </c>
      <c r="E121" s="4" t="s">
        <v>78</v>
      </c>
      <c r="F121" s="4"/>
      <c r="G121" s="113">
        <f>G122+G123</f>
        <v>1531.1</v>
      </c>
      <c r="H121" s="117">
        <f t="shared" si="2"/>
        <v>1615.3104999999998</v>
      </c>
      <c r="I121" s="117">
        <f t="shared" si="3"/>
        <v>1696.0760249999998</v>
      </c>
      <c r="J121" s="103"/>
      <c r="K121" s="57"/>
      <c r="L121" s="57"/>
      <c r="M121" s="57"/>
      <c r="N121" s="45"/>
    </row>
    <row r="122" spans="1:14" s="13" customFormat="1" ht="12.75">
      <c r="A122" s="3" t="s">
        <v>282</v>
      </c>
      <c r="B122" s="29" t="s">
        <v>219</v>
      </c>
      <c r="C122" s="4" t="s">
        <v>0</v>
      </c>
      <c r="D122" s="4" t="s">
        <v>1</v>
      </c>
      <c r="E122" s="4" t="s">
        <v>78</v>
      </c>
      <c r="F122" s="4" t="s">
        <v>280</v>
      </c>
      <c r="G122" s="113">
        <v>1044.2</v>
      </c>
      <c r="H122" s="117">
        <f t="shared" si="2"/>
        <v>1101.631</v>
      </c>
      <c r="I122" s="117">
        <f t="shared" si="3"/>
        <v>1156.7125500000002</v>
      </c>
      <c r="J122" s="105" t="s">
        <v>281</v>
      </c>
      <c r="K122" s="57"/>
      <c r="L122" s="57"/>
      <c r="M122" s="57"/>
      <c r="N122" s="45"/>
    </row>
    <row r="123" spans="1:14" s="13" customFormat="1" ht="25.5">
      <c r="A123" s="3" t="s">
        <v>285</v>
      </c>
      <c r="B123" s="29" t="s">
        <v>219</v>
      </c>
      <c r="C123" s="4" t="s">
        <v>0</v>
      </c>
      <c r="D123" s="4" t="s">
        <v>1</v>
      </c>
      <c r="E123" s="4" t="s">
        <v>78</v>
      </c>
      <c r="F123" s="4" t="s">
        <v>283</v>
      </c>
      <c r="G123" s="113">
        <v>486.9</v>
      </c>
      <c r="H123" s="117">
        <f t="shared" si="2"/>
        <v>513.6795</v>
      </c>
      <c r="I123" s="117">
        <f t="shared" si="3"/>
        <v>539.363475</v>
      </c>
      <c r="J123" s="105" t="s">
        <v>287</v>
      </c>
      <c r="K123" s="57"/>
      <c r="L123" s="57"/>
      <c r="M123" s="57"/>
      <c r="N123" s="45"/>
    </row>
    <row r="124" spans="1:14" s="13" customFormat="1" ht="25.5">
      <c r="A124" s="3" t="s">
        <v>196</v>
      </c>
      <c r="B124" s="29" t="s">
        <v>219</v>
      </c>
      <c r="C124" s="4" t="s">
        <v>0</v>
      </c>
      <c r="D124" s="4" t="s">
        <v>1</v>
      </c>
      <c r="E124" s="4" t="s">
        <v>195</v>
      </c>
      <c r="F124" s="4"/>
      <c r="G124" s="113">
        <f>G125</f>
        <v>815.6</v>
      </c>
      <c r="H124" s="117">
        <f t="shared" si="2"/>
        <v>860.458</v>
      </c>
      <c r="I124" s="117">
        <f t="shared" si="3"/>
        <v>903.4809</v>
      </c>
      <c r="J124" s="103"/>
      <c r="K124" s="57"/>
      <c r="L124" s="57"/>
      <c r="M124" s="57"/>
      <c r="N124" s="45"/>
    </row>
    <row r="125" spans="1:14" s="84" customFormat="1" ht="12.75">
      <c r="A125" s="3" t="s">
        <v>282</v>
      </c>
      <c r="B125" s="29" t="s">
        <v>219</v>
      </c>
      <c r="C125" s="4" t="s">
        <v>0</v>
      </c>
      <c r="D125" s="4" t="s">
        <v>1</v>
      </c>
      <c r="E125" s="4" t="s">
        <v>195</v>
      </c>
      <c r="F125" s="4" t="s">
        <v>280</v>
      </c>
      <c r="G125" s="113">
        <v>815.6</v>
      </c>
      <c r="H125" s="117">
        <f t="shared" si="2"/>
        <v>860.458</v>
      </c>
      <c r="I125" s="117">
        <f t="shared" si="3"/>
        <v>903.4809</v>
      </c>
      <c r="J125" s="102" t="s">
        <v>281</v>
      </c>
      <c r="K125" s="85"/>
      <c r="L125" s="85"/>
      <c r="M125" s="85"/>
      <c r="N125" s="86"/>
    </row>
    <row r="126" spans="1:13" s="24" customFormat="1" ht="25.5">
      <c r="A126" s="22" t="s">
        <v>60</v>
      </c>
      <c r="B126" s="23">
        <v>672</v>
      </c>
      <c r="C126" s="115"/>
      <c r="D126" s="115"/>
      <c r="E126" s="115"/>
      <c r="F126" s="21"/>
      <c r="G126" s="112">
        <f>G127</f>
        <v>23170.399999999998</v>
      </c>
      <c r="H126" s="116">
        <f t="shared" si="2"/>
        <v>24444.771999999997</v>
      </c>
      <c r="I126" s="116">
        <f t="shared" si="3"/>
        <v>25667.010599999998</v>
      </c>
      <c r="J126" s="106"/>
      <c r="K126" s="56"/>
      <c r="L126" s="56"/>
      <c r="M126" s="56"/>
    </row>
    <row r="127" spans="1:13" s="13" customFormat="1" ht="12.75">
      <c r="A127" s="3" t="s">
        <v>26</v>
      </c>
      <c r="B127" s="127">
        <v>672</v>
      </c>
      <c r="C127" s="4" t="s">
        <v>4</v>
      </c>
      <c r="D127" s="4" t="s">
        <v>5</v>
      </c>
      <c r="E127" s="4"/>
      <c r="F127" s="4"/>
      <c r="G127" s="113">
        <f>G128</f>
        <v>23170.399999999998</v>
      </c>
      <c r="H127" s="117">
        <f t="shared" si="2"/>
        <v>24444.771999999997</v>
      </c>
      <c r="I127" s="117">
        <f t="shared" si="3"/>
        <v>25667.010599999998</v>
      </c>
      <c r="J127" s="64"/>
      <c r="K127" s="57"/>
      <c r="L127" s="57"/>
      <c r="M127" s="57"/>
    </row>
    <row r="128" spans="1:13" s="13" customFormat="1" ht="25.5">
      <c r="A128" s="3" t="s">
        <v>27</v>
      </c>
      <c r="B128" s="127">
        <v>672</v>
      </c>
      <c r="C128" s="4" t="s">
        <v>4</v>
      </c>
      <c r="D128" s="4" t="s">
        <v>5</v>
      </c>
      <c r="E128" s="4" t="s">
        <v>25</v>
      </c>
      <c r="F128" s="4"/>
      <c r="G128" s="113">
        <f>G129</f>
        <v>23170.399999999998</v>
      </c>
      <c r="H128" s="117">
        <f t="shared" si="2"/>
        <v>24444.771999999997</v>
      </c>
      <c r="I128" s="117">
        <f t="shared" si="3"/>
        <v>25667.010599999998</v>
      </c>
      <c r="J128" s="64"/>
      <c r="K128" s="58"/>
      <c r="L128" s="58"/>
      <c r="M128" s="58"/>
    </row>
    <row r="129" spans="1:13" s="13" customFormat="1" ht="12.75">
      <c r="A129" s="3" t="s">
        <v>31</v>
      </c>
      <c r="B129" s="127">
        <v>672</v>
      </c>
      <c r="C129" s="4" t="s">
        <v>4</v>
      </c>
      <c r="D129" s="4" t="s">
        <v>5</v>
      </c>
      <c r="E129" s="4" t="s">
        <v>79</v>
      </c>
      <c r="F129" s="4"/>
      <c r="G129" s="113">
        <f>G130+G153+G154</f>
        <v>23170.399999999998</v>
      </c>
      <c r="H129" s="117">
        <f t="shared" si="2"/>
        <v>24444.771999999997</v>
      </c>
      <c r="I129" s="117">
        <f t="shared" si="3"/>
        <v>25667.010599999998</v>
      </c>
      <c r="J129" s="64"/>
      <c r="K129" s="58"/>
      <c r="L129" s="58"/>
      <c r="M129" s="58"/>
    </row>
    <row r="130" spans="1:13" s="84" customFormat="1" ht="25.5">
      <c r="A130" s="3" t="s">
        <v>288</v>
      </c>
      <c r="B130" s="127">
        <v>672</v>
      </c>
      <c r="C130" s="4" t="s">
        <v>4</v>
      </c>
      <c r="D130" s="4" t="s">
        <v>5</v>
      </c>
      <c r="E130" s="4" t="s">
        <v>79</v>
      </c>
      <c r="F130" s="4" t="s">
        <v>292</v>
      </c>
      <c r="G130" s="113">
        <v>18285.3</v>
      </c>
      <c r="H130" s="117">
        <f t="shared" si="2"/>
        <v>19290.991499999996</v>
      </c>
      <c r="I130" s="117">
        <f t="shared" si="3"/>
        <v>20255.541074999997</v>
      </c>
      <c r="J130" s="88"/>
      <c r="K130" s="82"/>
      <c r="L130" s="82"/>
      <c r="M130" s="82"/>
    </row>
    <row r="131" spans="1:13" s="34" customFormat="1" ht="12.75" hidden="1">
      <c r="A131" s="33" t="s">
        <v>152</v>
      </c>
      <c r="B131" s="46" t="s">
        <v>127</v>
      </c>
      <c r="C131" s="115"/>
      <c r="D131" s="115"/>
      <c r="E131" s="115"/>
      <c r="F131" s="115"/>
      <c r="G131" s="112">
        <f>G132+G143+G150</f>
        <v>0</v>
      </c>
      <c r="H131" s="117">
        <f t="shared" si="2"/>
        <v>0</v>
      </c>
      <c r="I131" s="117">
        <f t="shared" si="3"/>
        <v>0</v>
      </c>
      <c r="J131" s="75" t="e">
        <f>J132+#REF!</f>
        <v>#REF!</v>
      </c>
      <c r="K131" s="56" t="e">
        <f>K132+#REF!</f>
        <v>#REF!</v>
      </c>
      <c r="L131" s="56" t="e">
        <f>L132+#REF!</f>
        <v>#REF!</v>
      </c>
      <c r="M131" s="56" t="e">
        <f>M132+#REF!</f>
        <v>#REF!</v>
      </c>
    </row>
    <row r="132" spans="1:13" s="13" customFormat="1" ht="12.75" hidden="1">
      <c r="A132" s="30" t="s">
        <v>12</v>
      </c>
      <c r="B132" s="29" t="s">
        <v>127</v>
      </c>
      <c r="C132" s="4" t="s">
        <v>5</v>
      </c>
      <c r="D132" s="4"/>
      <c r="E132" s="14"/>
      <c r="F132" s="4"/>
      <c r="G132" s="113">
        <f>G133+G138</f>
        <v>0</v>
      </c>
      <c r="H132" s="117">
        <f t="shared" si="2"/>
        <v>0</v>
      </c>
      <c r="I132" s="117">
        <f t="shared" si="3"/>
        <v>0</v>
      </c>
      <c r="J132" s="64" t="e">
        <f>J133+J138</f>
        <v>#REF!</v>
      </c>
      <c r="K132" s="57" t="e">
        <f>K133+K138</f>
        <v>#REF!</v>
      </c>
      <c r="L132" s="57" t="e">
        <f>L133+L138</f>
        <v>#REF!</v>
      </c>
      <c r="M132" s="57" t="e">
        <f>M133+M138</f>
        <v>#REF!</v>
      </c>
    </row>
    <row r="133" spans="1:13" s="13" customFormat="1" ht="12.75" hidden="1">
      <c r="A133" s="30" t="s">
        <v>2</v>
      </c>
      <c r="B133" s="29" t="s">
        <v>127</v>
      </c>
      <c r="C133" s="4" t="s">
        <v>5</v>
      </c>
      <c r="D133" s="4" t="s">
        <v>0</v>
      </c>
      <c r="E133" s="14"/>
      <c r="F133" s="4"/>
      <c r="G133" s="113">
        <f>G134</f>
        <v>0</v>
      </c>
      <c r="H133" s="117">
        <f t="shared" si="2"/>
        <v>0</v>
      </c>
      <c r="I133" s="117">
        <f t="shared" si="3"/>
        <v>0</v>
      </c>
      <c r="J133" s="64" t="e">
        <f aca="true" t="shared" si="4" ref="J133:M134">J134</f>
        <v>#REF!</v>
      </c>
      <c r="K133" s="58" t="e">
        <f t="shared" si="4"/>
        <v>#REF!</v>
      </c>
      <c r="L133" s="58" t="e">
        <f t="shared" si="4"/>
        <v>#REF!</v>
      </c>
      <c r="M133" s="58" t="e">
        <f t="shared" si="4"/>
        <v>#REF!</v>
      </c>
    </row>
    <row r="134" spans="1:13" s="13" customFormat="1" ht="12.75" hidden="1">
      <c r="A134" s="30" t="s">
        <v>20</v>
      </c>
      <c r="B134" s="127">
        <v>681</v>
      </c>
      <c r="C134" s="4" t="s">
        <v>5</v>
      </c>
      <c r="D134" s="4" t="s">
        <v>0</v>
      </c>
      <c r="E134" s="14" t="s">
        <v>17</v>
      </c>
      <c r="F134" s="4"/>
      <c r="G134" s="113">
        <f>G135+G136+G137</f>
        <v>0</v>
      </c>
      <c r="H134" s="117">
        <f t="shared" si="2"/>
        <v>0</v>
      </c>
      <c r="I134" s="117">
        <f t="shared" si="3"/>
        <v>0</v>
      </c>
      <c r="J134" s="63" t="e">
        <f t="shared" si="4"/>
        <v>#REF!</v>
      </c>
      <c r="K134" s="59" t="e">
        <f t="shared" si="4"/>
        <v>#REF!</v>
      </c>
      <c r="L134" s="59" t="e">
        <f t="shared" si="4"/>
        <v>#REF!</v>
      </c>
      <c r="M134" s="59" t="e">
        <f t="shared" si="4"/>
        <v>#REF!</v>
      </c>
    </row>
    <row r="135" spans="1:13" s="13" customFormat="1" ht="25.5" hidden="1">
      <c r="A135" s="30" t="s">
        <v>83</v>
      </c>
      <c r="B135" s="127">
        <v>681</v>
      </c>
      <c r="C135" s="4" t="s">
        <v>5</v>
      </c>
      <c r="D135" s="4" t="s">
        <v>0</v>
      </c>
      <c r="E135" s="14" t="s">
        <v>82</v>
      </c>
      <c r="F135" s="4" t="s">
        <v>84</v>
      </c>
      <c r="G135" s="113"/>
      <c r="H135" s="117">
        <f t="shared" si="2"/>
        <v>0</v>
      </c>
      <c r="I135" s="117">
        <f t="shared" si="3"/>
        <v>0</v>
      </c>
      <c r="J135" s="63" t="e">
        <f>#REF!</f>
        <v>#REF!</v>
      </c>
      <c r="K135" s="59" t="e">
        <f>#REF!</f>
        <v>#REF!</v>
      </c>
      <c r="L135" s="59" t="e">
        <f>#REF!</f>
        <v>#REF!</v>
      </c>
      <c r="M135" s="59" t="e">
        <f>#REF!</f>
        <v>#REF!</v>
      </c>
    </row>
    <row r="136" spans="1:13" s="13" customFormat="1" ht="12.75" hidden="1">
      <c r="A136" s="30" t="s">
        <v>86</v>
      </c>
      <c r="B136" s="127">
        <v>681</v>
      </c>
      <c r="C136" s="4" t="s">
        <v>5</v>
      </c>
      <c r="D136" s="4" t="s">
        <v>0</v>
      </c>
      <c r="E136" s="14" t="s">
        <v>85</v>
      </c>
      <c r="F136" s="4" t="s">
        <v>84</v>
      </c>
      <c r="G136" s="113"/>
      <c r="H136" s="117">
        <f t="shared" si="2"/>
        <v>0</v>
      </c>
      <c r="I136" s="117">
        <f t="shared" si="3"/>
        <v>0</v>
      </c>
      <c r="J136" s="63"/>
      <c r="K136" s="59"/>
      <c r="L136" s="59"/>
      <c r="M136" s="59"/>
    </row>
    <row r="137" spans="1:13" s="13" customFormat="1" ht="12.75" hidden="1">
      <c r="A137" s="30" t="s">
        <v>102</v>
      </c>
      <c r="B137" s="127">
        <v>681</v>
      </c>
      <c r="C137" s="4" t="s">
        <v>5</v>
      </c>
      <c r="D137" s="4" t="s">
        <v>0</v>
      </c>
      <c r="E137" s="14" t="s">
        <v>101</v>
      </c>
      <c r="F137" s="4" t="s">
        <v>84</v>
      </c>
      <c r="G137" s="113"/>
      <c r="H137" s="117">
        <f t="shared" si="2"/>
        <v>0</v>
      </c>
      <c r="I137" s="117">
        <f t="shared" si="3"/>
        <v>0</v>
      </c>
      <c r="J137" s="63"/>
      <c r="K137" s="59"/>
      <c r="L137" s="59"/>
      <c r="M137" s="59"/>
    </row>
    <row r="138" spans="1:13" s="13" customFormat="1" ht="12.75" hidden="1">
      <c r="A138" s="32" t="s">
        <v>3</v>
      </c>
      <c r="B138" s="127">
        <v>681</v>
      </c>
      <c r="C138" s="4" t="s">
        <v>5</v>
      </c>
      <c r="D138" s="4" t="s">
        <v>6</v>
      </c>
      <c r="E138" s="14"/>
      <c r="F138" s="4"/>
      <c r="G138" s="113">
        <f>G139</f>
        <v>0</v>
      </c>
      <c r="H138" s="117">
        <f t="shared" si="2"/>
        <v>0</v>
      </c>
      <c r="I138" s="117">
        <f t="shared" si="3"/>
        <v>0</v>
      </c>
      <c r="J138" s="107" t="e">
        <f>J139</f>
        <v>#REF!</v>
      </c>
      <c r="K138" s="60" t="e">
        <f>K139</f>
        <v>#REF!</v>
      </c>
      <c r="L138" s="60" t="e">
        <f>L139</f>
        <v>#REF!</v>
      </c>
      <c r="M138" s="60" t="e">
        <f>M139</f>
        <v>#REF!</v>
      </c>
    </row>
    <row r="139" spans="1:13" s="13" customFormat="1" ht="12.75" hidden="1">
      <c r="A139" s="30" t="s">
        <v>21</v>
      </c>
      <c r="B139" s="127">
        <v>681</v>
      </c>
      <c r="C139" s="4" t="s">
        <v>23</v>
      </c>
      <c r="D139" s="4" t="s">
        <v>6</v>
      </c>
      <c r="E139" s="14" t="s">
        <v>18</v>
      </c>
      <c r="F139" s="4"/>
      <c r="G139" s="113">
        <f>G140+G141+G142</f>
        <v>0</v>
      </c>
      <c r="H139" s="117">
        <f t="shared" si="2"/>
        <v>0</v>
      </c>
      <c r="I139" s="117">
        <f t="shared" si="3"/>
        <v>0</v>
      </c>
      <c r="J139" s="107" t="e">
        <f>J140+#REF!</f>
        <v>#REF!</v>
      </c>
      <c r="K139" s="60" t="e">
        <f>K140+#REF!</f>
        <v>#REF!</v>
      </c>
      <c r="L139" s="60" t="e">
        <f>L140+#REF!</f>
        <v>#REF!</v>
      </c>
      <c r="M139" s="60" t="e">
        <f>M140+#REF!</f>
        <v>#REF!</v>
      </c>
    </row>
    <row r="140" spans="1:13" s="13" customFormat="1" ht="24.75" customHeight="1" hidden="1">
      <c r="A140" s="30" t="s">
        <v>88</v>
      </c>
      <c r="B140" s="127">
        <v>681</v>
      </c>
      <c r="C140" s="4" t="s">
        <v>5</v>
      </c>
      <c r="D140" s="4" t="s">
        <v>6</v>
      </c>
      <c r="E140" s="14" t="s">
        <v>87</v>
      </c>
      <c r="F140" s="4" t="s">
        <v>84</v>
      </c>
      <c r="G140" s="113"/>
      <c r="H140" s="117">
        <f t="shared" si="2"/>
        <v>0</v>
      </c>
      <c r="I140" s="117">
        <f t="shared" si="3"/>
        <v>0</v>
      </c>
      <c r="J140" s="63" t="e">
        <f>#REF!</f>
        <v>#REF!</v>
      </c>
      <c r="K140" s="59" t="e">
        <f>#REF!</f>
        <v>#REF!</v>
      </c>
      <c r="L140" s="59" t="e">
        <f>#REF!</f>
        <v>#REF!</v>
      </c>
      <c r="M140" s="59" t="e">
        <f>#REF!</f>
        <v>#REF!</v>
      </c>
    </row>
    <row r="141" spans="1:13" s="13" customFormat="1" ht="22.5" customHeight="1" hidden="1">
      <c r="A141" s="30" t="s">
        <v>90</v>
      </c>
      <c r="B141" s="127">
        <v>681</v>
      </c>
      <c r="C141" s="4" t="s">
        <v>5</v>
      </c>
      <c r="D141" s="4" t="s">
        <v>6</v>
      </c>
      <c r="E141" s="14" t="s">
        <v>89</v>
      </c>
      <c r="F141" s="4" t="s">
        <v>84</v>
      </c>
      <c r="G141" s="113"/>
      <c r="H141" s="117">
        <f t="shared" si="2"/>
        <v>0</v>
      </c>
      <c r="I141" s="117">
        <f t="shared" si="3"/>
        <v>0</v>
      </c>
      <c r="J141" s="63"/>
      <c r="K141" s="59"/>
      <c r="L141" s="59"/>
      <c r="M141" s="59"/>
    </row>
    <row r="142" spans="1:13" s="13" customFormat="1" ht="12.75" hidden="1">
      <c r="A142" s="30" t="s">
        <v>92</v>
      </c>
      <c r="B142" s="127">
        <v>681</v>
      </c>
      <c r="C142" s="4" t="s">
        <v>5</v>
      </c>
      <c r="D142" s="4" t="s">
        <v>6</v>
      </c>
      <c r="E142" s="14" t="s">
        <v>91</v>
      </c>
      <c r="F142" s="4" t="s">
        <v>84</v>
      </c>
      <c r="G142" s="113"/>
      <c r="H142" s="117">
        <f t="shared" si="2"/>
        <v>0</v>
      </c>
      <c r="I142" s="117">
        <f t="shared" si="3"/>
        <v>0</v>
      </c>
      <c r="J142" s="63"/>
      <c r="K142" s="59"/>
      <c r="L142" s="59"/>
      <c r="M142" s="59"/>
    </row>
    <row r="143" spans="1:13" s="13" customFormat="1" ht="12.75" hidden="1">
      <c r="A143" s="30" t="s">
        <v>125</v>
      </c>
      <c r="B143" s="127">
        <v>681</v>
      </c>
      <c r="C143" s="4" t="s">
        <v>5</v>
      </c>
      <c r="D143" s="4" t="s">
        <v>1</v>
      </c>
      <c r="E143" s="14"/>
      <c r="F143" s="4"/>
      <c r="G143" s="113">
        <f>G144</f>
        <v>0</v>
      </c>
      <c r="H143" s="117">
        <f t="shared" si="2"/>
        <v>0</v>
      </c>
      <c r="I143" s="117">
        <f t="shared" si="3"/>
        <v>0</v>
      </c>
      <c r="J143" s="63"/>
      <c r="K143" s="59"/>
      <c r="L143" s="59"/>
      <c r="M143" s="59"/>
    </row>
    <row r="144" spans="1:13" s="13" customFormat="1" ht="12.75" hidden="1">
      <c r="A144" s="30" t="s">
        <v>125</v>
      </c>
      <c r="B144" s="127">
        <v>681</v>
      </c>
      <c r="C144" s="4" t="s">
        <v>5</v>
      </c>
      <c r="D144" s="4" t="s">
        <v>1</v>
      </c>
      <c r="E144" s="14" t="s">
        <v>72</v>
      </c>
      <c r="F144" s="4"/>
      <c r="G144" s="113">
        <f>G145+G146+G147+G148</f>
        <v>0</v>
      </c>
      <c r="H144" s="117">
        <f t="shared" si="2"/>
        <v>0</v>
      </c>
      <c r="I144" s="117">
        <f t="shared" si="3"/>
        <v>0</v>
      </c>
      <c r="J144" s="63"/>
      <c r="K144" s="59"/>
      <c r="L144" s="59"/>
      <c r="M144" s="59"/>
    </row>
    <row r="145" spans="1:13" s="13" customFormat="1" ht="12.75" hidden="1">
      <c r="A145" s="31" t="s">
        <v>93</v>
      </c>
      <c r="B145" s="127">
        <v>681</v>
      </c>
      <c r="C145" s="4" t="s">
        <v>5</v>
      </c>
      <c r="D145" s="4" t="s">
        <v>1</v>
      </c>
      <c r="E145" s="14" t="s">
        <v>94</v>
      </c>
      <c r="F145" s="4" t="s">
        <v>84</v>
      </c>
      <c r="G145" s="113"/>
      <c r="H145" s="117">
        <f t="shared" si="2"/>
        <v>0</v>
      </c>
      <c r="I145" s="117">
        <f t="shared" si="3"/>
        <v>0</v>
      </c>
      <c r="J145" s="63"/>
      <c r="K145" s="59"/>
      <c r="L145" s="59"/>
      <c r="M145" s="59"/>
    </row>
    <row r="146" spans="1:13" s="13" customFormat="1" ht="12.75" hidden="1">
      <c r="A146" s="31" t="s">
        <v>96</v>
      </c>
      <c r="B146" s="127">
        <v>681</v>
      </c>
      <c r="C146" s="4" t="s">
        <v>5</v>
      </c>
      <c r="D146" s="4" t="s">
        <v>1</v>
      </c>
      <c r="E146" s="14" t="s">
        <v>95</v>
      </c>
      <c r="F146" s="4" t="s">
        <v>84</v>
      </c>
      <c r="G146" s="113"/>
      <c r="H146" s="117">
        <f t="shared" si="2"/>
        <v>0</v>
      </c>
      <c r="I146" s="117">
        <f t="shared" si="3"/>
        <v>0</v>
      </c>
      <c r="J146" s="63"/>
      <c r="K146" s="59"/>
      <c r="L146" s="59"/>
      <c r="M146" s="59"/>
    </row>
    <row r="147" spans="1:13" s="13" customFormat="1" ht="12.75" hidden="1">
      <c r="A147" s="31" t="s">
        <v>98</v>
      </c>
      <c r="B147" s="127">
        <v>681</v>
      </c>
      <c r="C147" s="4" t="s">
        <v>5</v>
      </c>
      <c r="D147" s="4" t="s">
        <v>1</v>
      </c>
      <c r="E147" s="14" t="s">
        <v>97</v>
      </c>
      <c r="F147" s="4" t="s">
        <v>84</v>
      </c>
      <c r="G147" s="113"/>
      <c r="H147" s="117">
        <f t="shared" si="2"/>
        <v>0</v>
      </c>
      <c r="I147" s="117">
        <f t="shared" si="3"/>
        <v>0</v>
      </c>
      <c r="J147" s="63"/>
      <c r="K147" s="59"/>
      <c r="L147" s="59"/>
      <c r="M147" s="59"/>
    </row>
    <row r="148" spans="1:13" s="13" customFormat="1" ht="24" customHeight="1" hidden="1">
      <c r="A148" s="31" t="s">
        <v>100</v>
      </c>
      <c r="B148" s="127">
        <v>681</v>
      </c>
      <c r="C148" s="4" t="s">
        <v>5</v>
      </c>
      <c r="D148" s="4" t="s">
        <v>1</v>
      </c>
      <c r="E148" s="14" t="s">
        <v>99</v>
      </c>
      <c r="F148" s="4" t="s">
        <v>84</v>
      </c>
      <c r="G148" s="113"/>
      <c r="H148" s="117">
        <f t="shared" si="2"/>
        <v>0</v>
      </c>
      <c r="I148" s="117">
        <f t="shared" si="3"/>
        <v>0</v>
      </c>
      <c r="J148" s="63"/>
      <c r="K148" s="59"/>
      <c r="L148" s="59"/>
      <c r="M148" s="59"/>
    </row>
    <row r="149" spans="1:13" s="13" customFormat="1" ht="12.75" hidden="1">
      <c r="A149" s="31" t="s">
        <v>55</v>
      </c>
      <c r="B149" s="127">
        <v>681</v>
      </c>
      <c r="C149" s="4" t="s">
        <v>7</v>
      </c>
      <c r="D149" s="4"/>
      <c r="E149" s="14"/>
      <c r="F149" s="4"/>
      <c r="G149" s="113">
        <f>G150</f>
        <v>0</v>
      </c>
      <c r="H149" s="117">
        <f t="shared" si="2"/>
        <v>0</v>
      </c>
      <c r="I149" s="117">
        <f t="shared" si="3"/>
        <v>0</v>
      </c>
      <c r="J149" s="63"/>
      <c r="K149" s="59"/>
      <c r="L149" s="59"/>
      <c r="M149" s="59"/>
    </row>
    <row r="150" spans="1:13" s="13" customFormat="1" ht="12.75" hidden="1">
      <c r="A150" s="30" t="s">
        <v>139</v>
      </c>
      <c r="B150" s="127">
        <v>681</v>
      </c>
      <c r="C150" s="4" t="s">
        <v>7</v>
      </c>
      <c r="D150" s="4" t="s">
        <v>1</v>
      </c>
      <c r="E150" s="14"/>
      <c r="F150" s="4"/>
      <c r="G150" s="113">
        <f>G151</f>
        <v>0</v>
      </c>
      <c r="H150" s="117">
        <f t="shared" si="2"/>
        <v>0</v>
      </c>
      <c r="I150" s="117">
        <f t="shared" si="3"/>
        <v>0</v>
      </c>
      <c r="J150" s="63"/>
      <c r="K150" s="59"/>
      <c r="L150" s="59"/>
      <c r="M150" s="59"/>
    </row>
    <row r="151" spans="1:13" s="13" customFormat="1" ht="24" customHeight="1" hidden="1">
      <c r="A151" s="31" t="s">
        <v>140</v>
      </c>
      <c r="B151" s="127">
        <v>681</v>
      </c>
      <c r="C151" s="4" t="s">
        <v>7</v>
      </c>
      <c r="D151" s="4" t="s">
        <v>1</v>
      </c>
      <c r="E151" s="14" t="s">
        <v>63</v>
      </c>
      <c r="F151" s="4"/>
      <c r="G151" s="113">
        <f>G152</f>
        <v>0</v>
      </c>
      <c r="H151" s="117">
        <f t="shared" si="2"/>
        <v>0</v>
      </c>
      <c r="I151" s="117">
        <f t="shared" si="3"/>
        <v>0</v>
      </c>
      <c r="J151" s="63"/>
      <c r="K151" s="59"/>
      <c r="L151" s="59"/>
      <c r="M151" s="59"/>
    </row>
    <row r="152" spans="1:13" s="13" customFormat="1" ht="12.75" hidden="1">
      <c r="A152" s="31" t="s">
        <v>141</v>
      </c>
      <c r="B152" s="127">
        <v>681</v>
      </c>
      <c r="C152" s="4" t="s">
        <v>7</v>
      </c>
      <c r="D152" s="4" t="s">
        <v>1</v>
      </c>
      <c r="E152" s="14" t="s">
        <v>138</v>
      </c>
      <c r="F152" s="4" t="s">
        <v>24</v>
      </c>
      <c r="G152" s="113"/>
      <c r="H152" s="117">
        <f t="shared" si="2"/>
        <v>0</v>
      </c>
      <c r="I152" s="117">
        <f t="shared" si="3"/>
        <v>0</v>
      </c>
      <c r="J152" s="63"/>
      <c r="K152" s="59"/>
      <c r="L152" s="59"/>
      <c r="M152" s="59"/>
    </row>
    <row r="153" spans="1:13" s="13" customFormat="1" ht="25.5">
      <c r="A153" s="120" t="s">
        <v>299</v>
      </c>
      <c r="B153" s="127">
        <v>672</v>
      </c>
      <c r="C153" s="4" t="s">
        <v>4</v>
      </c>
      <c r="D153" s="4" t="s">
        <v>5</v>
      </c>
      <c r="E153" s="4" t="s">
        <v>79</v>
      </c>
      <c r="F153" s="4" t="s">
        <v>298</v>
      </c>
      <c r="G153" s="113">
        <v>3000</v>
      </c>
      <c r="H153" s="117">
        <f t="shared" si="2"/>
        <v>3165</v>
      </c>
      <c r="I153" s="117">
        <f t="shared" si="3"/>
        <v>3323.25</v>
      </c>
      <c r="J153" s="63"/>
      <c r="K153" s="59"/>
      <c r="L153" s="59"/>
      <c r="M153" s="59"/>
    </row>
    <row r="154" spans="1:13" s="13" customFormat="1" ht="12.75">
      <c r="A154" s="3" t="s">
        <v>285</v>
      </c>
      <c r="B154" s="127">
        <v>672</v>
      </c>
      <c r="C154" s="4" t="s">
        <v>4</v>
      </c>
      <c r="D154" s="4" t="s">
        <v>5</v>
      </c>
      <c r="E154" s="4" t="s">
        <v>79</v>
      </c>
      <c r="F154" s="4" t="s">
        <v>283</v>
      </c>
      <c r="G154" s="113">
        <v>1885.1</v>
      </c>
      <c r="H154" s="117">
        <f t="shared" si="2"/>
        <v>1988.7804999999998</v>
      </c>
      <c r="I154" s="117">
        <f t="shared" si="3"/>
        <v>2088.219525</v>
      </c>
      <c r="J154" s="63"/>
      <c r="K154" s="59"/>
      <c r="L154" s="59"/>
      <c r="M154" s="59"/>
    </row>
    <row r="155" spans="1:14" s="28" customFormat="1" ht="25.5">
      <c r="A155" s="70" t="s">
        <v>252</v>
      </c>
      <c r="B155" s="128">
        <v>683</v>
      </c>
      <c r="C155" s="38"/>
      <c r="D155" s="38"/>
      <c r="E155" s="39"/>
      <c r="F155" s="38"/>
      <c r="G155" s="112">
        <f>G156+G167</f>
        <v>19679.4</v>
      </c>
      <c r="H155" s="116">
        <f t="shared" si="2"/>
        <v>20761.767</v>
      </c>
      <c r="I155" s="116">
        <f t="shared" si="3"/>
        <v>21799.85535</v>
      </c>
      <c r="J155" s="63"/>
      <c r="K155" s="61"/>
      <c r="L155" s="61"/>
      <c r="M155" s="61"/>
      <c r="N155" s="47"/>
    </row>
    <row r="156" spans="1:13" s="13" customFormat="1" ht="12.75">
      <c r="A156" s="3" t="s">
        <v>28</v>
      </c>
      <c r="B156" s="29" t="s">
        <v>129</v>
      </c>
      <c r="C156" s="4" t="s">
        <v>9</v>
      </c>
      <c r="D156" s="4"/>
      <c r="E156" s="4"/>
      <c r="F156" s="4"/>
      <c r="G156" s="113">
        <f>G157+G162</f>
        <v>19679.4</v>
      </c>
      <c r="H156" s="117">
        <f t="shared" si="2"/>
        <v>20761.767</v>
      </c>
      <c r="I156" s="117">
        <f t="shared" si="3"/>
        <v>21799.85535</v>
      </c>
      <c r="J156" s="63"/>
      <c r="K156" s="59"/>
      <c r="L156" s="59"/>
      <c r="M156" s="59"/>
    </row>
    <row r="157" spans="1:13" s="13" customFormat="1" ht="12.75">
      <c r="A157" s="3" t="s">
        <v>29</v>
      </c>
      <c r="B157" s="29" t="s">
        <v>129</v>
      </c>
      <c r="C157" s="4" t="s">
        <v>9</v>
      </c>
      <c r="D157" s="4" t="s">
        <v>0</v>
      </c>
      <c r="E157" s="4"/>
      <c r="F157" s="4"/>
      <c r="G157" s="113">
        <f>G158</f>
        <v>16353.7</v>
      </c>
      <c r="H157" s="117">
        <f t="shared" si="2"/>
        <v>17253.1535</v>
      </c>
      <c r="I157" s="117">
        <f t="shared" si="3"/>
        <v>18115.811175000003</v>
      </c>
      <c r="J157" s="63"/>
      <c r="K157" s="59"/>
      <c r="L157" s="59"/>
      <c r="M157" s="59"/>
    </row>
    <row r="158" spans="1:13" s="13" customFormat="1" ht="12.75">
      <c r="A158" s="3" t="s">
        <v>37</v>
      </c>
      <c r="B158" s="29" t="s">
        <v>129</v>
      </c>
      <c r="C158" s="4" t="s">
        <v>9</v>
      </c>
      <c r="D158" s="4" t="s">
        <v>0</v>
      </c>
      <c r="E158" s="4" t="s">
        <v>30</v>
      </c>
      <c r="F158" s="4"/>
      <c r="G158" s="113">
        <f>G159</f>
        <v>16353.7</v>
      </c>
      <c r="H158" s="117">
        <f aca="true" t="shared" si="5" ref="H158:H221">G158*1.055</f>
        <v>17253.1535</v>
      </c>
      <c r="I158" s="117">
        <f aca="true" t="shared" si="6" ref="I158:I221">H158*1.05</f>
        <v>18115.811175000003</v>
      </c>
      <c r="J158" s="63"/>
      <c r="K158" s="59"/>
      <c r="L158" s="59"/>
      <c r="M158" s="59"/>
    </row>
    <row r="159" spans="1:13" s="13" customFormat="1" ht="12.75">
      <c r="A159" s="3" t="s">
        <v>31</v>
      </c>
      <c r="B159" s="29" t="s">
        <v>129</v>
      </c>
      <c r="C159" s="4" t="s">
        <v>9</v>
      </c>
      <c r="D159" s="4" t="s">
        <v>0</v>
      </c>
      <c r="E159" s="4" t="s">
        <v>103</v>
      </c>
      <c r="F159" s="4"/>
      <c r="G159" s="113">
        <f>G160+G161</f>
        <v>16353.7</v>
      </c>
      <c r="H159" s="117">
        <f t="shared" si="5"/>
        <v>17253.1535</v>
      </c>
      <c r="I159" s="117">
        <f t="shared" si="6"/>
        <v>18115.811175000003</v>
      </c>
      <c r="J159" s="63"/>
      <c r="K159" s="59"/>
      <c r="L159" s="59"/>
      <c r="M159" s="59"/>
    </row>
    <row r="160" spans="1:13" s="84" customFormat="1" ht="25.5">
      <c r="A160" s="3" t="s">
        <v>288</v>
      </c>
      <c r="B160" s="29" t="s">
        <v>129</v>
      </c>
      <c r="C160" s="4" t="s">
        <v>9</v>
      </c>
      <c r="D160" s="4" t="s">
        <v>0</v>
      </c>
      <c r="E160" s="4" t="s">
        <v>103</v>
      </c>
      <c r="F160" s="4" t="s">
        <v>286</v>
      </c>
      <c r="G160" s="113">
        <f>16353.7-G161</f>
        <v>14247.5</v>
      </c>
      <c r="H160" s="117">
        <f t="shared" si="5"/>
        <v>15031.1125</v>
      </c>
      <c r="I160" s="117">
        <f t="shared" si="6"/>
        <v>15782.668125</v>
      </c>
      <c r="J160" s="93"/>
      <c r="K160" s="87"/>
      <c r="L160" s="87"/>
      <c r="M160" s="87"/>
    </row>
    <row r="161" spans="1:13" s="84" customFormat="1" ht="12.75">
      <c r="A161" s="3" t="s">
        <v>291</v>
      </c>
      <c r="B161" s="29" t="s">
        <v>129</v>
      </c>
      <c r="C161" s="4" t="s">
        <v>9</v>
      </c>
      <c r="D161" s="4" t="s">
        <v>0</v>
      </c>
      <c r="E161" s="4" t="s">
        <v>103</v>
      </c>
      <c r="F161" s="4" t="s">
        <v>289</v>
      </c>
      <c r="G161" s="113">
        <f>987.5+1118.7</f>
        <v>2106.2</v>
      </c>
      <c r="H161" s="117">
        <f t="shared" si="5"/>
        <v>2222.0409999999997</v>
      </c>
      <c r="I161" s="117">
        <f t="shared" si="6"/>
        <v>2333.1430499999997</v>
      </c>
      <c r="J161" s="93" t="s">
        <v>290</v>
      </c>
      <c r="K161" s="87"/>
      <c r="L161" s="87"/>
      <c r="M161" s="87"/>
    </row>
    <row r="162" spans="1:13" s="13" customFormat="1" ht="12.75">
      <c r="A162" s="3" t="s">
        <v>15</v>
      </c>
      <c r="B162" s="29" t="s">
        <v>129</v>
      </c>
      <c r="C162" s="4" t="s">
        <v>9</v>
      </c>
      <c r="D162" s="4" t="s">
        <v>10</v>
      </c>
      <c r="E162" s="4"/>
      <c r="F162" s="4"/>
      <c r="G162" s="113">
        <f>G163</f>
        <v>3325.7000000000003</v>
      </c>
      <c r="H162" s="117">
        <f t="shared" si="5"/>
        <v>3508.6135</v>
      </c>
      <c r="I162" s="117">
        <f t="shared" si="6"/>
        <v>3684.044175</v>
      </c>
      <c r="J162" s="63"/>
      <c r="K162" s="59"/>
      <c r="L162" s="59"/>
      <c r="M162" s="59"/>
    </row>
    <row r="163" spans="1:13" s="13" customFormat="1" ht="12.75">
      <c r="A163" s="3" t="s">
        <v>22</v>
      </c>
      <c r="B163" s="29" t="s">
        <v>129</v>
      </c>
      <c r="C163" s="4" t="s">
        <v>9</v>
      </c>
      <c r="D163" s="4" t="s">
        <v>10</v>
      </c>
      <c r="E163" s="4" t="s">
        <v>73</v>
      </c>
      <c r="F163" s="4"/>
      <c r="G163" s="113">
        <f>G164</f>
        <v>3325.7000000000003</v>
      </c>
      <c r="H163" s="117">
        <f t="shared" si="5"/>
        <v>3508.6135</v>
      </c>
      <c r="I163" s="117">
        <f t="shared" si="6"/>
        <v>3684.044175</v>
      </c>
      <c r="J163" s="63"/>
      <c r="K163" s="59"/>
      <c r="L163" s="59"/>
      <c r="M163" s="59"/>
    </row>
    <row r="164" spans="1:13" s="13" customFormat="1" ht="12.75">
      <c r="A164" s="3" t="s">
        <v>39</v>
      </c>
      <c r="B164" s="29" t="s">
        <v>129</v>
      </c>
      <c r="C164" s="4" t="s">
        <v>9</v>
      </c>
      <c r="D164" s="4" t="s">
        <v>10</v>
      </c>
      <c r="E164" s="4" t="s">
        <v>78</v>
      </c>
      <c r="F164" s="4"/>
      <c r="G164" s="113">
        <f>G165+G166</f>
        <v>3325.7000000000003</v>
      </c>
      <c r="H164" s="117">
        <f t="shared" si="5"/>
        <v>3508.6135</v>
      </c>
      <c r="I164" s="117">
        <f t="shared" si="6"/>
        <v>3684.044175</v>
      </c>
      <c r="J164" s="63"/>
      <c r="K164" s="59"/>
      <c r="L164" s="59"/>
      <c r="M164" s="59"/>
    </row>
    <row r="165" spans="1:13" s="84" customFormat="1" ht="12.75">
      <c r="A165" s="3" t="s">
        <v>282</v>
      </c>
      <c r="B165" s="29" t="s">
        <v>129</v>
      </c>
      <c r="C165" s="4" t="s">
        <v>9</v>
      </c>
      <c r="D165" s="4" t="s">
        <v>10</v>
      </c>
      <c r="E165" s="4" t="s">
        <v>78</v>
      </c>
      <c r="F165" s="4" t="s">
        <v>280</v>
      </c>
      <c r="G165" s="113">
        <v>1151.9</v>
      </c>
      <c r="H165" s="117">
        <f t="shared" si="5"/>
        <v>1215.2545</v>
      </c>
      <c r="I165" s="117">
        <f t="shared" si="6"/>
        <v>1276.017225</v>
      </c>
      <c r="J165" s="93"/>
      <c r="K165" s="87"/>
      <c r="L165" s="87"/>
      <c r="M165" s="87"/>
    </row>
    <row r="166" spans="1:13" s="84" customFormat="1" ht="12.75">
      <c r="A166" s="3" t="s">
        <v>285</v>
      </c>
      <c r="B166" s="29" t="s">
        <v>129</v>
      </c>
      <c r="C166" s="4" t="s">
        <v>9</v>
      </c>
      <c r="D166" s="4" t="s">
        <v>10</v>
      </c>
      <c r="E166" s="4" t="s">
        <v>78</v>
      </c>
      <c r="F166" s="4" t="s">
        <v>283</v>
      </c>
      <c r="G166" s="113">
        <v>2173.8</v>
      </c>
      <c r="H166" s="117">
        <f t="shared" si="5"/>
        <v>2293.359</v>
      </c>
      <c r="I166" s="117">
        <f t="shared" si="6"/>
        <v>2408.02695</v>
      </c>
      <c r="J166" s="93"/>
      <c r="K166" s="87"/>
      <c r="L166" s="87"/>
      <c r="M166" s="87"/>
    </row>
    <row r="167" spans="1:13" s="13" customFormat="1" ht="12.75" hidden="1">
      <c r="A167" s="71" t="s">
        <v>55</v>
      </c>
      <c r="B167" s="29" t="s">
        <v>129</v>
      </c>
      <c r="C167" s="4" t="s">
        <v>7</v>
      </c>
      <c r="D167" s="4"/>
      <c r="E167" s="4"/>
      <c r="F167" s="4"/>
      <c r="G167" s="113">
        <f>G168</f>
        <v>0</v>
      </c>
      <c r="H167" s="123">
        <f t="shared" si="5"/>
        <v>0</v>
      </c>
      <c r="I167" s="123">
        <f t="shared" si="6"/>
        <v>0</v>
      </c>
      <c r="J167" s="63"/>
      <c r="K167" s="59"/>
      <c r="L167" s="59"/>
      <c r="M167" s="59"/>
    </row>
    <row r="168" spans="1:13" s="13" customFormat="1" ht="12.75" hidden="1">
      <c r="A168" s="3" t="s">
        <v>143</v>
      </c>
      <c r="B168" s="29" t="s">
        <v>129</v>
      </c>
      <c r="C168" s="4" t="s">
        <v>7</v>
      </c>
      <c r="D168" s="4" t="s">
        <v>4</v>
      </c>
      <c r="E168" s="4"/>
      <c r="F168" s="4"/>
      <c r="G168" s="113">
        <f>G169</f>
        <v>0</v>
      </c>
      <c r="H168" s="123">
        <f t="shared" si="5"/>
        <v>0</v>
      </c>
      <c r="I168" s="123">
        <f t="shared" si="6"/>
        <v>0</v>
      </c>
      <c r="J168" s="63"/>
      <c r="K168" s="59"/>
      <c r="L168" s="59"/>
      <c r="M168" s="59"/>
    </row>
    <row r="169" spans="1:13" s="13" customFormat="1" ht="12.75" hidden="1">
      <c r="A169" s="3" t="s">
        <v>105</v>
      </c>
      <c r="B169" s="29" t="s">
        <v>129</v>
      </c>
      <c r="C169" s="4" t="s">
        <v>7</v>
      </c>
      <c r="D169" s="4" t="s">
        <v>4</v>
      </c>
      <c r="E169" s="4" t="s">
        <v>62</v>
      </c>
      <c r="F169" s="4"/>
      <c r="G169" s="113">
        <f>G170</f>
        <v>0</v>
      </c>
      <c r="H169" s="123">
        <f t="shared" si="5"/>
        <v>0</v>
      </c>
      <c r="I169" s="123">
        <f t="shared" si="6"/>
        <v>0</v>
      </c>
      <c r="J169" s="63"/>
      <c r="K169" s="59"/>
      <c r="L169" s="59"/>
      <c r="M169" s="59"/>
    </row>
    <row r="170" spans="1:13" s="13" customFormat="1" ht="25.5" hidden="1">
      <c r="A170" s="3" t="s">
        <v>144</v>
      </c>
      <c r="B170" s="29" t="s">
        <v>129</v>
      </c>
      <c r="C170" s="4" t="s">
        <v>7</v>
      </c>
      <c r="D170" s="4" t="s">
        <v>4</v>
      </c>
      <c r="E170" s="4" t="s">
        <v>220</v>
      </c>
      <c r="F170" s="4"/>
      <c r="G170" s="113">
        <f>G171</f>
        <v>0</v>
      </c>
      <c r="H170" s="123">
        <f t="shared" si="5"/>
        <v>0</v>
      </c>
      <c r="I170" s="123">
        <f t="shared" si="6"/>
        <v>0</v>
      </c>
      <c r="J170" s="63"/>
      <c r="K170" s="59"/>
      <c r="L170" s="59"/>
      <c r="M170" s="59"/>
    </row>
    <row r="171" spans="1:13" s="13" customFormat="1" ht="12.75" hidden="1">
      <c r="A171" s="3" t="s">
        <v>141</v>
      </c>
      <c r="B171" s="29" t="s">
        <v>129</v>
      </c>
      <c r="C171" s="4" t="s">
        <v>7</v>
      </c>
      <c r="D171" s="4" t="s">
        <v>4</v>
      </c>
      <c r="E171" s="4" t="s">
        <v>220</v>
      </c>
      <c r="F171" s="4" t="s">
        <v>24</v>
      </c>
      <c r="G171" s="113"/>
      <c r="H171" s="123">
        <f t="shared" si="5"/>
        <v>0</v>
      </c>
      <c r="I171" s="123">
        <f t="shared" si="6"/>
        <v>0</v>
      </c>
      <c r="J171" s="63"/>
      <c r="K171" s="59"/>
      <c r="L171" s="59"/>
      <c r="M171" s="59"/>
    </row>
    <row r="172" spans="1:13" s="24" customFormat="1" ht="25.5">
      <c r="A172" s="22" t="s">
        <v>253</v>
      </c>
      <c r="B172" s="23">
        <v>673</v>
      </c>
      <c r="C172" s="115"/>
      <c r="D172" s="115"/>
      <c r="E172" s="115"/>
      <c r="F172" s="21"/>
      <c r="G172" s="112">
        <f>G173+G200</f>
        <v>374394.69999999995</v>
      </c>
      <c r="H172" s="116">
        <f t="shared" si="5"/>
        <v>394986.4084999999</v>
      </c>
      <c r="I172" s="116">
        <f t="shared" si="6"/>
        <v>414735.72892499994</v>
      </c>
      <c r="J172" s="75"/>
      <c r="K172" s="56"/>
      <c r="L172" s="56"/>
      <c r="M172" s="56"/>
    </row>
    <row r="173" spans="1:13" s="13" customFormat="1" ht="12.75">
      <c r="A173" s="3" t="s">
        <v>28</v>
      </c>
      <c r="B173" s="29" t="s">
        <v>128</v>
      </c>
      <c r="C173" s="4" t="s">
        <v>9</v>
      </c>
      <c r="D173" s="4"/>
      <c r="E173" s="4"/>
      <c r="F173" s="4"/>
      <c r="G173" s="113">
        <f>G174+G188</f>
        <v>374394.69999999995</v>
      </c>
      <c r="H173" s="117">
        <f t="shared" si="5"/>
        <v>394986.4084999999</v>
      </c>
      <c r="I173" s="117">
        <f t="shared" si="6"/>
        <v>414735.72892499994</v>
      </c>
      <c r="J173" s="63"/>
      <c r="K173" s="62"/>
      <c r="L173" s="62"/>
      <c r="M173" s="62"/>
    </row>
    <row r="174" spans="1:13" s="13" customFormat="1" ht="12.75">
      <c r="A174" s="3" t="s">
        <v>38</v>
      </c>
      <c r="B174" s="29" t="s">
        <v>128</v>
      </c>
      <c r="C174" s="4" t="s">
        <v>9</v>
      </c>
      <c r="D174" s="4" t="s">
        <v>6</v>
      </c>
      <c r="E174" s="4"/>
      <c r="F174" s="4"/>
      <c r="G174" s="113">
        <f>G175+G179+G185+G186</f>
        <v>365288.1</v>
      </c>
      <c r="H174" s="117">
        <f t="shared" si="5"/>
        <v>385378.9455</v>
      </c>
      <c r="I174" s="117">
        <f t="shared" si="6"/>
        <v>404647.892775</v>
      </c>
      <c r="J174" s="63"/>
      <c r="K174" s="62"/>
      <c r="L174" s="62"/>
      <c r="M174" s="62"/>
    </row>
    <row r="175" spans="1:13" s="13" customFormat="1" ht="25.5">
      <c r="A175" s="3" t="s">
        <v>33</v>
      </c>
      <c r="B175" s="29" t="s">
        <v>128</v>
      </c>
      <c r="C175" s="4" t="s">
        <v>9</v>
      </c>
      <c r="D175" s="4" t="s">
        <v>6</v>
      </c>
      <c r="E175" s="4" t="s">
        <v>32</v>
      </c>
      <c r="F175" s="4"/>
      <c r="G175" s="113">
        <f>G176</f>
        <v>330873.6</v>
      </c>
      <c r="H175" s="117">
        <f t="shared" si="5"/>
        <v>349071.6479999999</v>
      </c>
      <c r="I175" s="117">
        <f t="shared" si="6"/>
        <v>366525.23039999994</v>
      </c>
      <c r="J175" s="67"/>
      <c r="K175" s="59"/>
      <c r="L175" s="59"/>
      <c r="M175" s="59"/>
    </row>
    <row r="176" spans="1:13" s="13" customFormat="1" ht="12.75">
      <c r="A176" s="3" t="s">
        <v>31</v>
      </c>
      <c r="B176" s="29" t="s">
        <v>128</v>
      </c>
      <c r="C176" s="4" t="s">
        <v>9</v>
      </c>
      <c r="D176" s="4" t="s">
        <v>6</v>
      </c>
      <c r="E176" s="4" t="s">
        <v>104</v>
      </c>
      <c r="F176" s="4"/>
      <c r="G176" s="113">
        <f>G177+G178</f>
        <v>330873.6</v>
      </c>
      <c r="H176" s="117">
        <f t="shared" si="5"/>
        <v>349071.6479999999</v>
      </c>
      <c r="I176" s="117">
        <f t="shared" si="6"/>
        <v>366525.23039999994</v>
      </c>
      <c r="J176" s="64"/>
      <c r="K176" s="58"/>
      <c r="L176" s="58"/>
      <c r="M176" s="58"/>
    </row>
    <row r="177" spans="1:13" s="84" customFormat="1" ht="25.5">
      <c r="A177" s="3" t="s">
        <v>288</v>
      </c>
      <c r="B177" s="29" t="s">
        <v>128</v>
      </c>
      <c r="C177" s="4" t="s">
        <v>9</v>
      </c>
      <c r="D177" s="4" t="s">
        <v>6</v>
      </c>
      <c r="E177" s="4" t="s">
        <v>104</v>
      </c>
      <c r="F177" s="4" t="s">
        <v>286</v>
      </c>
      <c r="G177" s="113">
        <f>330873.6-G178</f>
        <v>325153.6</v>
      </c>
      <c r="H177" s="117">
        <f t="shared" si="5"/>
        <v>343037.04799999995</v>
      </c>
      <c r="I177" s="117">
        <f t="shared" si="6"/>
        <v>360188.9004</v>
      </c>
      <c r="J177" s="88"/>
      <c r="K177" s="82"/>
      <c r="L177" s="82"/>
      <c r="M177" s="82"/>
    </row>
    <row r="178" spans="1:13" s="84" customFormat="1" ht="12.75">
      <c r="A178" s="3" t="s">
        <v>291</v>
      </c>
      <c r="B178" s="29" t="s">
        <v>128</v>
      </c>
      <c r="C178" s="4" t="s">
        <v>9</v>
      </c>
      <c r="D178" s="4" t="s">
        <v>6</v>
      </c>
      <c r="E178" s="4" t="s">
        <v>104</v>
      </c>
      <c r="F178" s="4" t="s">
        <v>289</v>
      </c>
      <c r="G178" s="113">
        <f>3100+2620</f>
        <v>5720</v>
      </c>
      <c r="H178" s="117">
        <f t="shared" si="5"/>
        <v>6034.599999999999</v>
      </c>
      <c r="I178" s="117">
        <f t="shared" si="6"/>
        <v>6336.33</v>
      </c>
      <c r="J178" s="88" t="s">
        <v>290</v>
      </c>
      <c r="K178" s="82"/>
      <c r="L178" s="82"/>
      <c r="M178" s="82"/>
    </row>
    <row r="179" spans="1:13" s="13" customFormat="1" ht="12.75">
      <c r="A179" s="3" t="s">
        <v>35</v>
      </c>
      <c r="B179" s="29" t="s">
        <v>128</v>
      </c>
      <c r="C179" s="4" t="s">
        <v>9</v>
      </c>
      <c r="D179" s="4" t="s">
        <v>6</v>
      </c>
      <c r="E179" s="4" t="s">
        <v>34</v>
      </c>
      <c r="F179" s="4"/>
      <c r="G179" s="113">
        <f>G180</f>
        <v>25508</v>
      </c>
      <c r="H179" s="117">
        <f t="shared" si="5"/>
        <v>26910.94</v>
      </c>
      <c r="I179" s="117">
        <f t="shared" si="6"/>
        <v>28256.487</v>
      </c>
      <c r="J179" s="63"/>
      <c r="K179" s="59"/>
      <c r="L179" s="59"/>
      <c r="M179" s="59"/>
    </row>
    <row r="180" spans="1:13" s="13" customFormat="1" ht="12.75">
      <c r="A180" s="3" t="s">
        <v>31</v>
      </c>
      <c r="B180" s="29" t="s">
        <v>128</v>
      </c>
      <c r="C180" s="4" t="s">
        <v>9</v>
      </c>
      <c r="D180" s="4" t="s">
        <v>6</v>
      </c>
      <c r="E180" s="4" t="s">
        <v>107</v>
      </c>
      <c r="F180" s="4"/>
      <c r="G180" s="113">
        <f>G181+G182</f>
        <v>25508</v>
      </c>
      <c r="H180" s="117">
        <f t="shared" si="5"/>
        <v>26910.94</v>
      </c>
      <c r="I180" s="117">
        <f t="shared" si="6"/>
        <v>28256.487</v>
      </c>
      <c r="J180" s="64"/>
      <c r="K180" s="58"/>
      <c r="L180" s="58"/>
      <c r="M180" s="58"/>
    </row>
    <row r="181" spans="1:13" s="84" customFormat="1" ht="25.5">
      <c r="A181" s="3" t="s">
        <v>288</v>
      </c>
      <c r="B181" s="29" t="s">
        <v>128</v>
      </c>
      <c r="C181" s="4" t="s">
        <v>9</v>
      </c>
      <c r="D181" s="4" t="s">
        <v>6</v>
      </c>
      <c r="E181" s="4" t="s">
        <v>107</v>
      </c>
      <c r="F181" s="4" t="s">
        <v>286</v>
      </c>
      <c r="G181" s="113">
        <f>25508-G182</f>
        <v>25304.3</v>
      </c>
      <c r="H181" s="117">
        <f t="shared" si="5"/>
        <v>26696.0365</v>
      </c>
      <c r="I181" s="117">
        <f t="shared" si="6"/>
        <v>28030.838325</v>
      </c>
      <c r="J181" s="88"/>
      <c r="K181" s="82"/>
      <c r="L181" s="82"/>
      <c r="M181" s="82"/>
    </row>
    <row r="182" spans="1:13" s="84" customFormat="1" ht="12.75">
      <c r="A182" s="3" t="s">
        <v>291</v>
      </c>
      <c r="B182" s="29" t="s">
        <v>128</v>
      </c>
      <c r="C182" s="4" t="s">
        <v>9</v>
      </c>
      <c r="D182" s="4" t="s">
        <v>6</v>
      </c>
      <c r="E182" s="4" t="s">
        <v>107</v>
      </c>
      <c r="F182" s="4" t="s">
        <v>289</v>
      </c>
      <c r="G182" s="113">
        <v>203.7</v>
      </c>
      <c r="H182" s="117">
        <f t="shared" si="5"/>
        <v>214.90349999999998</v>
      </c>
      <c r="I182" s="117">
        <f t="shared" si="6"/>
        <v>225.648675</v>
      </c>
      <c r="J182" s="88" t="s">
        <v>290</v>
      </c>
      <c r="K182" s="82"/>
      <c r="L182" s="82"/>
      <c r="M182" s="82"/>
    </row>
    <row r="183" spans="1:13" s="13" customFormat="1" ht="12.75">
      <c r="A183" s="3" t="s">
        <v>105</v>
      </c>
      <c r="B183" s="29" t="s">
        <v>128</v>
      </c>
      <c r="C183" s="4" t="s">
        <v>9</v>
      </c>
      <c r="D183" s="4" t="s">
        <v>6</v>
      </c>
      <c r="E183" s="4" t="s">
        <v>62</v>
      </c>
      <c r="F183" s="4"/>
      <c r="G183" s="113">
        <f>G184+G186</f>
        <v>8906.5</v>
      </c>
      <c r="H183" s="117">
        <f t="shared" si="5"/>
        <v>9396.3575</v>
      </c>
      <c r="I183" s="117">
        <f t="shared" si="6"/>
        <v>9866.175375</v>
      </c>
      <c r="J183" s="64"/>
      <c r="K183" s="58"/>
      <c r="L183" s="58"/>
      <c r="M183" s="58"/>
    </row>
    <row r="184" spans="1:13" s="13" customFormat="1" ht="12.75">
      <c r="A184" s="3" t="s">
        <v>106</v>
      </c>
      <c r="B184" s="29" t="s">
        <v>128</v>
      </c>
      <c r="C184" s="4" t="s">
        <v>9</v>
      </c>
      <c r="D184" s="4" t="s">
        <v>6</v>
      </c>
      <c r="E184" s="4" t="s">
        <v>257</v>
      </c>
      <c r="F184" s="4"/>
      <c r="G184" s="113">
        <f>G185</f>
        <v>8906.5</v>
      </c>
      <c r="H184" s="117">
        <f t="shared" si="5"/>
        <v>9396.3575</v>
      </c>
      <c r="I184" s="117">
        <f t="shared" si="6"/>
        <v>9866.175375</v>
      </c>
      <c r="J184" s="64"/>
      <c r="K184" s="58"/>
      <c r="L184" s="58"/>
      <c r="M184" s="58"/>
    </row>
    <row r="185" spans="1:13" s="84" customFormat="1" ht="25.5">
      <c r="A185" s="3" t="s">
        <v>288</v>
      </c>
      <c r="B185" s="29" t="s">
        <v>128</v>
      </c>
      <c r="C185" s="4" t="s">
        <v>9</v>
      </c>
      <c r="D185" s="4" t="s">
        <v>6</v>
      </c>
      <c r="E185" s="4" t="s">
        <v>257</v>
      </c>
      <c r="F185" s="4" t="s">
        <v>286</v>
      </c>
      <c r="G185" s="113">
        <v>8906.5</v>
      </c>
      <c r="H185" s="117">
        <f t="shared" si="5"/>
        <v>9396.3575</v>
      </c>
      <c r="I185" s="117">
        <f t="shared" si="6"/>
        <v>9866.175375</v>
      </c>
      <c r="J185" s="88"/>
      <c r="K185" s="82"/>
      <c r="L185" s="82"/>
      <c r="M185" s="82"/>
    </row>
    <row r="186" spans="1:13" s="13" customFormat="1" ht="12.75" hidden="1">
      <c r="A186" s="3" t="s">
        <v>160</v>
      </c>
      <c r="B186" s="29" t="s">
        <v>128</v>
      </c>
      <c r="C186" s="4" t="s">
        <v>9</v>
      </c>
      <c r="D186" s="4" t="s">
        <v>6</v>
      </c>
      <c r="E186" s="4" t="s">
        <v>158</v>
      </c>
      <c r="F186" s="4"/>
      <c r="G186" s="113">
        <f>G187</f>
        <v>0</v>
      </c>
      <c r="H186" s="117">
        <f t="shared" si="5"/>
        <v>0</v>
      </c>
      <c r="I186" s="117">
        <f t="shared" si="6"/>
        <v>0</v>
      </c>
      <c r="J186" s="64"/>
      <c r="K186" s="58"/>
      <c r="L186" s="58"/>
      <c r="M186" s="58"/>
    </row>
    <row r="187" spans="1:13" s="13" customFormat="1" ht="12.75" hidden="1">
      <c r="A187" s="3" t="s">
        <v>80</v>
      </c>
      <c r="B187" s="29" t="s">
        <v>128</v>
      </c>
      <c r="C187" s="4" t="s">
        <v>9</v>
      </c>
      <c r="D187" s="4" t="s">
        <v>6</v>
      </c>
      <c r="E187" s="4" t="s">
        <v>158</v>
      </c>
      <c r="F187" s="4" t="s">
        <v>159</v>
      </c>
      <c r="G187" s="113"/>
      <c r="H187" s="117">
        <f t="shared" si="5"/>
        <v>0</v>
      </c>
      <c r="I187" s="117">
        <f t="shared" si="6"/>
        <v>0</v>
      </c>
      <c r="J187" s="64"/>
      <c r="K187" s="58"/>
      <c r="L187" s="58"/>
      <c r="M187" s="58"/>
    </row>
    <row r="188" spans="1:13" s="13" customFormat="1" ht="12.75">
      <c r="A188" s="3" t="s">
        <v>15</v>
      </c>
      <c r="B188" s="29" t="s">
        <v>128</v>
      </c>
      <c r="C188" s="4" t="s">
        <v>9</v>
      </c>
      <c r="D188" s="4" t="s">
        <v>10</v>
      </c>
      <c r="E188" s="4"/>
      <c r="F188" s="4"/>
      <c r="G188" s="113">
        <f>G195+G189+G192</f>
        <v>9106.6</v>
      </c>
      <c r="H188" s="117">
        <f t="shared" si="5"/>
        <v>9607.463</v>
      </c>
      <c r="I188" s="117">
        <f t="shared" si="6"/>
        <v>10087.836150000001</v>
      </c>
      <c r="J188" s="63"/>
      <c r="K188" s="62"/>
      <c r="L188" s="62"/>
      <c r="M188" s="62"/>
    </row>
    <row r="189" spans="1:13" s="13" customFormat="1" ht="12" customHeight="1">
      <c r="A189" s="3" t="s">
        <v>22</v>
      </c>
      <c r="B189" s="29" t="s">
        <v>128</v>
      </c>
      <c r="C189" s="4" t="s">
        <v>9</v>
      </c>
      <c r="D189" s="4" t="s">
        <v>10</v>
      </c>
      <c r="E189" s="4" t="s">
        <v>73</v>
      </c>
      <c r="F189" s="4"/>
      <c r="G189" s="113">
        <f>G190</f>
        <v>1659.7</v>
      </c>
      <c r="H189" s="117">
        <f t="shared" si="5"/>
        <v>1750.9835</v>
      </c>
      <c r="I189" s="117">
        <f t="shared" si="6"/>
        <v>1838.5326750000002</v>
      </c>
      <c r="J189" s="63"/>
      <c r="K189" s="59"/>
      <c r="L189" s="59"/>
      <c r="M189" s="59"/>
    </row>
    <row r="190" spans="1:13" s="13" customFormat="1" ht="14.25" customHeight="1">
      <c r="A190" s="3" t="s">
        <v>39</v>
      </c>
      <c r="B190" s="29" t="s">
        <v>128</v>
      </c>
      <c r="C190" s="4" t="s">
        <v>9</v>
      </c>
      <c r="D190" s="4" t="s">
        <v>10</v>
      </c>
      <c r="E190" s="4" t="s">
        <v>78</v>
      </c>
      <c r="F190" s="4"/>
      <c r="G190" s="113">
        <f>G191+G194</f>
        <v>1659.7</v>
      </c>
      <c r="H190" s="117">
        <f t="shared" si="5"/>
        <v>1750.9835</v>
      </c>
      <c r="I190" s="117">
        <f t="shared" si="6"/>
        <v>1838.5326750000002</v>
      </c>
      <c r="J190" s="64"/>
      <c r="K190" s="58"/>
      <c r="L190" s="58"/>
      <c r="M190" s="58"/>
    </row>
    <row r="191" spans="1:13" s="84" customFormat="1" ht="12.75">
      <c r="A191" s="3" t="s">
        <v>282</v>
      </c>
      <c r="B191" s="29" t="s">
        <v>128</v>
      </c>
      <c r="C191" s="4" t="s">
        <v>9</v>
      </c>
      <c r="D191" s="4" t="s">
        <v>10</v>
      </c>
      <c r="E191" s="4" t="s">
        <v>78</v>
      </c>
      <c r="F191" s="4" t="s">
        <v>280</v>
      </c>
      <c r="G191" s="113">
        <v>1038.5</v>
      </c>
      <c r="H191" s="117">
        <f t="shared" si="5"/>
        <v>1095.6174999999998</v>
      </c>
      <c r="I191" s="117">
        <f t="shared" si="6"/>
        <v>1150.398375</v>
      </c>
      <c r="J191" s="88" t="s">
        <v>281</v>
      </c>
      <c r="K191" s="82"/>
      <c r="L191" s="82"/>
      <c r="M191" s="82"/>
    </row>
    <row r="192" spans="1:13" s="84" customFormat="1" ht="12.75" hidden="1">
      <c r="A192" s="3" t="s">
        <v>155</v>
      </c>
      <c r="B192" s="29" t="s">
        <v>128</v>
      </c>
      <c r="C192" s="4" t="s">
        <v>9</v>
      </c>
      <c r="D192" s="4" t="s">
        <v>10</v>
      </c>
      <c r="E192" s="4" t="s">
        <v>154</v>
      </c>
      <c r="F192" s="4"/>
      <c r="G192" s="113">
        <f>G193</f>
        <v>0</v>
      </c>
      <c r="H192" s="117">
        <f t="shared" si="5"/>
        <v>0</v>
      </c>
      <c r="I192" s="117">
        <f t="shared" si="6"/>
        <v>0</v>
      </c>
      <c r="J192" s="88"/>
      <c r="K192" s="82"/>
      <c r="L192" s="82"/>
      <c r="M192" s="82"/>
    </row>
    <row r="193" spans="1:13" s="84" customFormat="1" ht="12.75" hidden="1">
      <c r="A193" s="3" t="s">
        <v>80</v>
      </c>
      <c r="B193" s="29" t="s">
        <v>128</v>
      </c>
      <c r="C193" s="4" t="s">
        <v>9</v>
      </c>
      <c r="D193" s="4" t="s">
        <v>10</v>
      </c>
      <c r="E193" s="4" t="s">
        <v>154</v>
      </c>
      <c r="F193" s="4" t="s">
        <v>81</v>
      </c>
      <c r="G193" s="113"/>
      <c r="H193" s="117">
        <f t="shared" si="5"/>
        <v>0</v>
      </c>
      <c r="I193" s="117">
        <f t="shared" si="6"/>
        <v>0</v>
      </c>
      <c r="J193" s="88"/>
      <c r="K193" s="82"/>
      <c r="L193" s="82"/>
      <c r="M193" s="82"/>
    </row>
    <row r="194" spans="1:13" s="84" customFormat="1" ht="12.75">
      <c r="A194" s="3" t="s">
        <v>285</v>
      </c>
      <c r="B194" s="29" t="s">
        <v>128</v>
      </c>
      <c r="C194" s="4" t="s">
        <v>9</v>
      </c>
      <c r="D194" s="4" t="s">
        <v>10</v>
      </c>
      <c r="E194" s="4" t="s">
        <v>78</v>
      </c>
      <c r="F194" s="4" t="s">
        <v>283</v>
      </c>
      <c r="G194" s="113">
        <v>621.2</v>
      </c>
      <c r="H194" s="117">
        <f t="shared" si="5"/>
        <v>655.366</v>
      </c>
      <c r="I194" s="117">
        <f t="shared" si="6"/>
        <v>688.1343</v>
      </c>
      <c r="J194" s="88"/>
      <c r="K194" s="82"/>
      <c r="L194" s="82"/>
      <c r="M194" s="82"/>
    </row>
    <row r="195" spans="1:13" s="13" customFormat="1" ht="38.25">
      <c r="A195" s="3" t="s">
        <v>161</v>
      </c>
      <c r="B195" s="29" t="s">
        <v>128</v>
      </c>
      <c r="C195" s="4" t="s">
        <v>9</v>
      </c>
      <c r="D195" s="4" t="s">
        <v>10</v>
      </c>
      <c r="E195" s="4" t="s">
        <v>46</v>
      </c>
      <c r="F195" s="4"/>
      <c r="G195" s="113">
        <f>G196</f>
        <v>7446.900000000001</v>
      </c>
      <c r="H195" s="117">
        <f t="shared" si="5"/>
        <v>7856.4795</v>
      </c>
      <c r="I195" s="117">
        <f t="shared" si="6"/>
        <v>8249.303475</v>
      </c>
      <c r="J195" s="63"/>
      <c r="K195" s="59"/>
      <c r="L195" s="59"/>
      <c r="M195" s="59"/>
    </row>
    <row r="196" spans="1:13" s="13" customFormat="1" ht="12.75">
      <c r="A196" s="3" t="s">
        <v>31</v>
      </c>
      <c r="B196" s="29" t="s">
        <v>128</v>
      </c>
      <c r="C196" s="4" t="s">
        <v>9</v>
      </c>
      <c r="D196" s="4" t="s">
        <v>10</v>
      </c>
      <c r="E196" s="4" t="s">
        <v>108</v>
      </c>
      <c r="F196" s="4"/>
      <c r="G196" s="113">
        <f>G197+G198+G199</f>
        <v>7446.900000000001</v>
      </c>
      <c r="H196" s="117">
        <f t="shared" si="5"/>
        <v>7856.4795</v>
      </c>
      <c r="I196" s="117">
        <f t="shared" si="6"/>
        <v>8249.303475</v>
      </c>
      <c r="J196" s="64"/>
      <c r="K196" s="58"/>
      <c r="L196" s="58"/>
      <c r="M196" s="58"/>
    </row>
    <row r="197" spans="1:13" s="84" customFormat="1" ht="12.75">
      <c r="A197" s="3" t="s">
        <v>282</v>
      </c>
      <c r="B197" s="29" t="s">
        <v>128</v>
      </c>
      <c r="C197" s="4" t="s">
        <v>9</v>
      </c>
      <c r="D197" s="4" t="s">
        <v>10</v>
      </c>
      <c r="E197" s="4" t="s">
        <v>108</v>
      </c>
      <c r="F197" s="4" t="s">
        <v>292</v>
      </c>
      <c r="G197" s="113">
        <v>6712.6</v>
      </c>
      <c r="H197" s="117">
        <f t="shared" si="5"/>
        <v>7081.793</v>
      </c>
      <c r="I197" s="117">
        <f t="shared" si="6"/>
        <v>7435.88265</v>
      </c>
      <c r="J197" s="88" t="s">
        <v>281</v>
      </c>
      <c r="K197" s="82"/>
      <c r="L197" s="82"/>
      <c r="M197" s="82"/>
    </row>
    <row r="198" spans="1:13" s="84" customFormat="1" ht="12.75">
      <c r="A198" s="3" t="s">
        <v>295</v>
      </c>
      <c r="B198" s="29" t="s">
        <v>128</v>
      </c>
      <c r="C198" s="4" t="s">
        <v>9</v>
      </c>
      <c r="D198" s="4" t="s">
        <v>10</v>
      </c>
      <c r="E198" s="4" t="s">
        <v>108</v>
      </c>
      <c r="F198" s="4" t="s">
        <v>294</v>
      </c>
      <c r="G198" s="113">
        <v>12.7</v>
      </c>
      <c r="H198" s="117">
        <f t="shared" si="5"/>
        <v>13.398499999999999</v>
      </c>
      <c r="I198" s="117">
        <f t="shared" si="6"/>
        <v>14.068425</v>
      </c>
      <c r="J198" s="102">
        <v>212</v>
      </c>
      <c r="K198" s="82"/>
      <c r="L198" s="82"/>
      <c r="M198" s="82"/>
    </row>
    <row r="199" spans="1:13" s="84" customFormat="1" ht="12.75">
      <c r="A199" s="3" t="s">
        <v>285</v>
      </c>
      <c r="B199" s="29" t="s">
        <v>128</v>
      </c>
      <c r="C199" s="4" t="s">
        <v>9</v>
      </c>
      <c r="D199" s="4" t="s">
        <v>10</v>
      </c>
      <c r="E199" s="4" t="s">
        <v>108</v>
      </c>
      <c r="F199" s="4" t="s">
        <v>283</v>
      </c>
      <c r="G199" s="113">
        <v>721.6</v>
      </c>
      <c r="H199" s="117">
        <f t="shared" si="5"/>
        <v>761.288</v>
      </c>
      <c r="I199" s="117">
        <f t="shared" si="6"/>
        <v>799.3524</v>
      </c>
      <c r="J199" s="88"/>
      <c r="K199" s="82"/>
      <c r="L199" s="82"/>
      <c r="M199" s="82"/>
    </row>
    <row r="200" spans="1:13" s="13" customFormat="1" ht="12.75" hidden="1">
      <c r="A200" s="71" t="s">
        <v>55</v>
      </c>
      <c r="B200" s="29" t="s">
        <v>128</v>
      </c>
      <c r="C200" s="4" t="s">
        <v>7</v>
      </c>
      <c r="D200" s="4"/>
      <c r="E200" s="4"/>
      <c r="F200" s="4"/>
      <c r="G200" s="113">
        <f>G201</f>
        <v>0</v>
      </c>
      <c r="H200" s="123">
        <f t="shared" si="5"/>
        <v>0</v>
      </c>
      <c r="I200" s="123">
        <f t="shared" si="6"/>
        <v>0</v>
      </c>
      <c r="J200" s="64"/>
      <c r="K200" s="58"/>
      <c r="L200" s="58"/>
      <c r="M200" s="58"/>
    </row>
    <row r="201" spans="1:13" s="13" customFormat="1" ht="12.75" hidden="1">
      <c r="A201" s="3" t="s">
        <v>143</v>
      </c>
      <c r="B201" s="29" t="s">
        <v>128</v>
      </c>
      <c r="C201" s="4" t="s">
        <v>7</v>
      </c>
      <c r="D201" s="4" t="s">
        <v>4</v>
      </c>
      <c r="E201" s="4"/>
      <c r="F201" s="4"/>
      <c r="G201" s="113">
        <f>G202+G205</f>
        <v>0</v>
      </c>
      <c r="H201" s="123">
        <f t="shared" si="5"/>
        <v>0</v>
      </c>
      <c r="I201" s="123">
        <f t="shared" si="6"/>
        <v>0</v>
      </c>
      <c r="J201" s="64"/>
      <c r="K201" s="58"/>
      <c r="L201" s="58"/>
      <c r="M201" s="58"/>
    </row>
    <row r="202" spans="1:13" s="13" customFormat="1" ht="12.75" hidden="1">
      <c r="A202" s="3" t="s">
        <v>146</v>
      </c>
      <c r="B202" s="29" t="s">
        <v>128</v>
      </c>
      <c r="C202" s="4" t="s">
        <v>7</v>
      </c>
      <c r="D202" s="4" t="s">
        <v>4</v>
      </c>
      <c r="E202" s="4" t="s">
        <v>63</v>
      </c>
      <c r="F202" s="4"/>
      <c r="G202" s="113">
        <f>G203</f>
        <v>0</v>
      </c>
      <c r="H202" s="123">
        <f t="shared" si="5"/>
        <v>0</v>
      </c>
      <c r="I202" s="123">
        <f t="shared" si="6"/>
        <v>0</v>
      </c>
      <c r="J202" s="64"/>
      <c r="K202" s="58"/>
      <c r="L202" s="58"/>
      <c r="M202" s="58"/>
    </row>
    <row r="203" spans="1:13" s="13" customFormat="1" ht="25.5" hidden="1">
      <c r="A203" s="3" t="s">
        <v>147</v>
      </c>
      <c r="B203" s="29" t="s">
        <v>128</v>
      </c>
      <c r="C203" s="4" t="s">
        <v>7</v>
      </c>
      <c r="D203" s="4" t="s">
        <v>4</v>
      </c>
      <c r="E203" s="4" t="s">
        <v>145</v>
      </c>
      <c r="F203" s="4"/>
      <c r="G203" s="113">
        <f>G204</f>
        <v>0</v>
      </c>
      <c r="H203" s="123">
        <f t="shared" si="5"/>
        <v>0</v>
      </c>
      <c r="I203" s="123">
        <f t="shared" si="6"/>
        <v>0</v>
      </c>
      <c r="J203" s="64"/>
      <c r="K203" s="58"/>
      <c r="L203" s="58"/>
      <c r="M203" s="58"/>
    </row>
    <row r="204" spans="1:13" s="13" customFormat="1" ht="12.75" hidden="1">
      <c r="A204" s="3" t="s">
        <v>141</v>
      </c>
      <c r="B204" s="29" t="s">
        <v>128</v>
      </c>
      <c r="C204" s="4" t="s">
        <v>7</v>
      </c>
      <c r="D204" s="4" t="s">
        <v>4</v>
      </c>
      <c r="E204" s="4" t="s">
        <v>145</v>
      </c>
      <c r="F204" s="4" t="s">
        <v>24</v>
      </c>
      <c r="G204" s="113"/>
      <c r="H204" s="123">
        <f t="shared" si="5"/>
        <v>0</v>
      </c>
      <c r="I204" s="123">
        <f t="shared" si="6"/>
        <v>0</v>
      </c>
      <c r="J204" s="64"/>
      <c r="K204" s="58"/>
      <c r="L204" s="58"/>
      <c r="M204" s="58"/>
    </row>
    <row r="205" spans="1:13" s="13" customFormat="1" ht="12.75" hidden="1">
      <c r="A205" s="3" t="s">
        <v>105</v>
      </c>
      <c r="B205" s="29" t="s">
        <v>128</v>
      </c>
      <c r="C205" s="4" t="s">
        <v>7</v>
      </c>
      <c r="D205" s="4" t="s">
        <v>4</v>
      </c>
      <c r="E205" s="4" t="s">
        <v>62</v>
      </c>
      <c r="F205" s="4"/>
      <c r="G205" s="113">
        <f>G208+G206</f>
        <v>0</v>
      </c>
      <c r="H205" s="123">
        <f t="shared" si="5"/>
        <v>0</v>
      </c>
      <c r="I205" s="123">
        <f t="shared" si="6"/>
        <v>0</v>
      </c>
      <c r="J205" s="64"/>
      <c r="K205" s="58"/>
      <c r="L205" s="58"/>
      <c r="M205" s="58"/>
    </row>
    <row r="206" spans="1:13" s="13" customFormat="1" ht="12.75" hidden="1">
      <c r="A206" s="3" t="s">
        <v>148</v>
      </c>
      <c r="B206" s="29" t="s">
        <v>128</v>
      </c>
      <c r="C206" s="4" t="s">
        <v>7</v>
      </c>
      <c r="D206" s="4" t="s">
        <v>4</v>
      </c>
      <c r="E206" s="4" t="s">
        <v>231</v>
      </c>
      <c r="F206" s="4"/>
      <c r="G206" s="113">
        <f>G207</f>
        <v>0</v>
      </c>
      <c r="H206" s="123">
        <f t="shared" si="5"/>
        <v>0</v>
      </c>
      <c r="I206" s="123">
        <f t="shared" si="6"/>
        <v>0</v>
      </c>
      <c r="J206" s="64"/>
      <c r="K206" s="58"/>
      <c r="L206" s="58"/>
      <c r="M206" s="58"/>
    </row>
    <row r="207" spans="1:13" s="13" customFormat="1" ht="12.75" hidden="1">
      <c r="A207" s="3" t="s">
        <v>141</v>
      </c>
      <c r="B207" s="29" t="s">
        <v>128</v>
      </c>
      <c r="C207" s="4" t="s">
        <v>7</v>
      </c>
      <c r="D207" s="4" t="s">
        <v>4</v>
      </c>
      <c r="E207" s="4" t="s">
        <v>231</v>
      </c>
      <c r="F207" s="4" t="s">
        <v>24</v>
      </c>
      <c r="G207" s="113"/>
      <c r="H207" s="123">
        <f t="shared" si="5"/>
        <v>0</v>
      </c>
      <c r="I207" s="123">
        <f t="shared" si="6"/>
        <v>0</v>
      </c>
      <c r="J207" s="64"/>
      <c r="K207" s="58"/>
      <c r="L207" s="58"/>
      <c r="M207" s="58"/>
    </row>
    <row r="208" spans="1:13" s="13" customFormat="1" ht="12.75" hidden="1">
      <c r="A208" s="3" t="s">
        <v>148</v>
      </c>
      <c r="B208" s="29" t="s">
        <v>128</v>
      </c>
      <c r="C208" s="4" t="s">
        <v>7</v>
      </c>
      <c r="D208" s="4" t="s">
        <v>4</v>
      </c>
      <c r="E208" s="4" t="s">
        <v>211</v>
      </c>
      <c r="F208" s="4"/>
      <c r="G208" s="113">
        <f>G209</f>
        <v>0</v>
      </c>
      <c r="H208" s="123">
        <f t="shared" si="5"/>
        <v>0</v>
      </c>
      <c r="I208" s="123">
        <f t="shared" si="6"/>
        <v>0</v>
      </c>
      <c r="J208" s="64"/>
      <c r="K208" s="58"/>
      <c r="L208" s="58"/>
      <c r="M208" s="58"/>
    </row>
    <row r="209" spans="1:13" s="13" customFormat="1" ht="12.75" hidden="1">
      <c r="A209" s="3" t="s">
        <v>141</v>
      </c>
      <c r="B209" s="29" t="s">
        <v>128</v>
      </c>
      <c r="C209" s="4" t="s">
        <v>7</v>
      </c>
      <c r="D209" s="4" t="s">
        <v>4</v>
      </c>
      <c r="E209" s="4" t="s">
        <v>211</v>
      </c>
      <c r="F209" s="4" t="s">
        <v>24</v>
      </c>
      <c r="G209" s="113"/>
      <c r="H209" s="123">
        <f t="shared" si="5"/>
        <v>0</v>
      </c>
      <c r="I209" s="123">
        <f t="shared" si="6"/>
        <v>0</v>
      </c>
      <c r="J209" s="64"/>
      <c r="K209" s="58"/>
      <c r="L209" s="58"/>
      <c r="M209" s="58"/>
    </row>
    <row r="210" spans="1:15" s="24" customFormat="1" ht="25.5">
      <c r="A210" s="22" t="s">
        <v>194</v>
      </c>
      <c r="B210" s="23">
        <v>674</v>
      </c>
      <c r="C210" s="115"/>
      <c r="D210" s="115"/>
      <c r="E210" s="115"/>
      <c r="F210" s="21"/>
      <c r="G210" s="112">
        <f>G218+G211</f>
        <v>15960.4</v>
      </c>
      <c r="H210" s="116">
        <f t="shared" si="5"/>
        <v>16838.221999999998</v>
      </c>
      <c r="I210" s="116">
        <f t="shared" si="6"/>
        <v>17680.1331</v>
      </c>
      <c r="J210" s="75"/>
      <c r="K210" s="56"/>
      <c r="L210" s="56"/>
      <c r="M210" s="56"/>
      <c r="O210" s="40"/>
    </row>
    <row r="211" spans="1:14" s="13" customFormat="1" ht="12.75">
      <c r="A211" s="3" t="s">
        <v>28</v>
      </c>
      <c r="B211" s="29" t="s">
        <v>130</v>
      </c>
      <c r="C211" s="4" t="s">
        <v>9</v>
      </c>
      <c r="D211" s="4"/>
      <c r="E211" s="4"/>
      <c r="F211" s="4"/>
      <c r="G211" s="113">
        <f>G212+G216</f>
        <v>4291.9</v>
      </c>
      <c r="H211" s="117">
        <f t="shared" si="5"/>
        <v>4527.954499999999</v>
      </c>
      <c r="I211" s="117">
        <f t="shared" si="6"/>
        <v>4754.352224999999</v>
      </c>
      <c r="J211" s="63"/>
      <c r="K211" s="62"/>
      <c r="L211" s="62"/>
      <c r="M211" s="62"/>
      <c r="N211" s="45"/>
    </row>
    <row r="212" spans="1:13" s="13" customFormat="1" ht="12.75">
      <c r="A212" s="3" t="s">
        <v>38</v>
      </c>
      <c r="B212" s="29" t="s">
        <v>130</v>
      </c>
      <c r="C212" s="4" t="s">
        <v>9</v>
      </c>
      <c r="D212" s="4" t="s">
        <v>6</v>
      </c>
      <c r="E212" s="4"/>
      <c r="F212" s="4"/>
      <c r="G212" s="113">
        <f>G213</f>
        <v>4291.9</v>
      </c>
      <c r="H212" s="117">
        <f t="shared" si="5"/>
        <v>4527.954499999999</v>
      </c>
      <c r="I212" s="117">
        <f t="shared" si="6"/>
        <v>4754.352224999999</v>
      </c>
      <c r="J212" s="63"/>
      <c r="K212" s="62"/>
      <c r="L212" s="62"/>
      <c r="M212" s="62"/>
    </row>
    <row r="213" spans="1:13" s="13" customFormat="1" ht="12.75">
      <c r="A213" s="3" t="s">
        <v>35</v>
      </c>
      <c r="B213" s="29" t="s">
        <v>130</v>
      </c>
      <c r="C213" s="4" t="s">
        <v>9</v>
      </c>
      <c r="D213" s="4" t="s">
        <v>6</v>
      </c>
      <c r="E213" s="4" t="s">
        <v>34</v>
      </c>
      <c r="F213" s="4"/>
      <c r="G213" s="113">
        <f>G214</f>
        <v>4291.9</v>
      </c>
      <c r="H213" s="117">
        <f t="shared" si="5"/>
        <v>4527.954499999999</v>
      </c>
      <c r="I213" s="117">
        <f t="shared" si="6"/>
        <v>4754.352224999999</v>
      </c>
      <c r="J213" s="63"/>
      <c r="K213" s="59"/>
      <c r="L213" s="59"/>
      <c r="M213" s="59"/>
    </row>
    <row r="214" spans="1:13" s="13" customFormat="1" ht="12.75">
      <c r="A214" s="3" t="s">
        <v>31</v>
      </c>
      <c r="B214" s="29" t="s">
        <v>130</v>
      </c>
      <c r="C214" s="4" t="s">
        <v>9</v>
      </c>
      <c r="D214" s="4" t="s">
        <v>6</v>
      </c>
      <c r="E214" s="4" t="s">
        <v>107</v>
      </c>
      <c r="F214" s="4"/>
      <c r="G214" s="113">
        <f>G215+G217</f>
        <v>4291.9</v>
      </c>
      <c r="H214" s="117">
        <f t="shared" si="5"/>
        <v>4527.954499999999</v>
      </c>
      <c r="I214" s="117">
        <f t="shared" si="6"/>
        <v>4754.352224999999</v>
      </c>
      <c r="J214" s="64"/>
      <c r="K214" s="58"/>
      <c r="L214" s="58"/>
      <c r="M214" s="58"/>
    </row>
    <row r="215" spans="1:13" s="84" customFormat="1" ht="25.5">
      <c r="A215" s="3" t="s">
        <v>288</v>
      </c>
      <c r="B215" s="29" t="s">
        <v>130</v>
      </c>
      <c r="C215" s="4" t="s">
        <v>9</v>
      </c>
      <c r="D215" s="4" t="s">
        <v>6</v>
      </c>
      <c r="E215" s="4" t="s">
        <v>107</v>
      </c>
      <c r="F215" s="4" t="s">
        <v>286</v>
      </c>
      <c r="G215" s="113">
        <f>4291.9-G217</f>
        <v>4015.0999999999995</v>
      </c>
      <c r="H215" s="117">
        <f t="shared" si="5"/>
        <v>4235.9304999999995</v>
      </c>
      <c r="I215" s="117">
        <f t="shared" si="6"/>
        <v>4447.727024999999</v>
      </c>
      <c r="J215" s="88"/>
      <c r="K215" s="82"/>
      <c r="L215" s="82"/>
      <c r="M215" s="82"/>
    </row>
    <row r="216" spans="1:13" s="84" customFormat="1" ht="12.75" hidden="1">
      <c r="A216" s="3" t="s">
        <v>230</v>
      </c>
      <c r="B216" s="29" t="s">
        <v>130</v>
      </c>
      <c r="C216" s="4" t="s">
        <v>9</v>
      </c>
      <c r="D216" s="4" t="s">
        <v>6</v>
      </c>
      <c r="E216" s="4" t="s">
        <v>229</v>
      </c>
      <c r="F216" s="4" t="s">
        <v>81</v>
      </c>
      <c r="G216" s="113"/>
      <c r="H216" s="117">
        <f t="shared" si="5"/>
        <v>0</v>
      </c>
      <c r="I216" s="117">
        <f t="shared" si="6"/>
        <v>0</v>
      </c>
      <c r="J216" s="88"/>
      <c r="K216" s="82"/>
      <c r="L216" s="82"/>
      <c r="M216" s="82"/>
    </row>
    <row r="217" spans="1:13" s="84" customFormat="1" ht="12.75">
      <c r="A217" s="3" t="s">
        <v>291</v>
      </c>
      <c r="B217" s="29" t="s">
        <v>130</v>
      </c>
      <c r="C217" s="4" t="s">
        <v>9</v>
      </c>
      <c r="D217" s="4" t="s">
        <v>6</v>
      </c>
      <c r="E217" s="4" t="s">
        <v>107</v>
      </c>
      <c r="F217" s="4" t="s">
        <v>289</v>
      </c>
      <c r="G217" s="113">
        <v>276.8</v>
      </c>
      <c r="H217" s="117">
        <f t="shared" si="5"/>
        <v>292.024</v>
      </c>
      <c r="I217" s="117">
        <f t="shared" si="6"/>
        <v>306.6252</v>
      </c>
      <c r="J217" s="88" t="s">
        <v>290</v>
      </c>
      <c r="K217" s="82"/>
      <c r="L217" s="82"/>
      <c r="M217" s="82"/>
    </row>
    <row r="218" spans="1:13" s="13" customFormat="1" ht="12.75">
      <c r="A218" s="3" t="s">
        <v>40</v>
      </c>
      <c r="B218" s="29" t="s">
        <v>130</v>
      </c>
      <c r="C218" s="4" t="s">
        <v>11</v>
      </c>
      <c r="D218" s="4"/>
      <c r="E218" s="4"/>
      <c r="F218" s="4"/>
      <c r="G218" s="113">
        <f>G219+G233+G227+G232</f>
        <v>11668.5</v>
      </c>
      <c r="H218" s="117">
        <f t="shared" si="5"/>
        <v>12310.2675</v>
      </c>
      <c r="I218" s="117">
        <f t="shared" si="6"/>
        <v>12925.780875</v>
      </c>
      <c r="J218" s="63"/>
      <c r="K218" s="62"/>
      <c r="L218" s="62"/>
      <c r="M218" s="62"/>
    </row>
    <row r="219" spans="1:13" s="13" customFormat="1" ht="12.75">
      <c r="A219" s="3" t="s">
        <v>41</v>
      </c>
      <c r="B219" s="29" t="s">
        <v>130</v>
      </c>
      <c r="C219" s="4" t="s">
        <v>11</v>
      </c>
      <c r="D219" s="4" t="s">
        <v>0</v>
      </c>
      <c r="E219" s="4"/>
      <c r="F219" s="4"/>
      <c r="G219" s="113">
        <f>G220+G225</f>
        <v>8997.9</v>
      </c>
      <c r="H219" s="117">
        <f t="shared" si="5"/>
        <v>9492.7845</v>
      </c>
      <c r="I219" s="117">
        <f t="shared" si="6"/>
        <v>9967.423725</v>
      </c>
      <c r="J219" s="63"/>
      <c r="K219" s="62"/>
      <c r="L219" s="62"/>
      <c r="M219" s="62"/>
    </row>
    <row r="220" spans="1:13" s="13" customFormat="1" ht="25.5">
      <c r="A220" s="3" t="s">
        <v>42</v>
      </c>
      <c r="B220" s="29" t="s">
        <v>130</v>
      </c>
      <c r="C220" s="4" t="s">
        <v>11</v>
      </c>
      <c r="D220" s="4" t="s">
        <v>0</v>
      </c>
      <c r="E220" s="4" t="s">
        <v>43</v>
      </c>
      <c r="F220" s="4"/>
      <c r="G220" s="113">
        <f>G221</f>
        <v>4962.099999999999</v>
      </c>
      <c r="H220" s="117">
        <f t="shared" si="5"/>
        <v>5235.0154999999995</v>
      </c>
      <c r="I220" s="117">
        <f t="shared" si="6"/>
        <v>5496.766275</v>
      </c>
      <c r="J220" s="63"/>
      <c r="K220" s="59"/>
      <c r="L220" s="59"/>
      <c r="M220" s="59"/>
    </row>
    <row r="221" spans="1:13" s="13" customFormat="1" ht="12.75">
      <c r="A221" s="3" t="s">
        <v>31</v>
      </c>
      <c r="B221" s="29" t="s">
        <v>130</v>
      </c>
      <c r="C221" s="4" t="s">
        <v>11</v>
      </c>
      <c r="D221" s="4" t="s">
        <v>0</v>
      </c>
      <c r="E221" s="4" t="s">
        <v>109</v>
      </c>
      <c r="F221" s="4"/>
      <c r="G221" s="113">
        <f>G222+G223</f>
        <v>4962.099999999999</v>
      </c>
      <c r="H221" s="117">
        <f t="shared" si="5"/>
        <v>5235.0154999999995</v>
      </c>
      <c r="I221" s="117">
        <f t="shared" si="6"/>
        <v>5496.766275</v>
      </c>
      <c r="J221" s="64"/>
      <c r="K221" s="58"/>
      <c r="L221" s="58"/>
      <c r="M221" s="58"/>
    </row>
    <row r="222" spans="1:13" s="84" customFormat="1" ht="25.5">
      <c r="A222" s="3" t="s">
        <v>288</v>
      </c>
      <c r="B222" s="29" t="s">
        <v>130</v>
      </c>
      <c r="C222" s="4" t="s">
        <v>11</v>
      </c>
      <c r="D222" s="4" t="s">
        <v>0</v>
      </c>
      <c r="E222" s="4" t="s">
        <v>109</v>
      </c>
      <c r="F222" s="4" t="s">
        <v>286</v>
      </c>
      <c r="G222" s="113">
        <f>5947.4-1000</f>
        <v>4947.4</v>
      </c>
      <c r="H222" s="117">
        <f aca="true" t="shared" si="7" ref="H222:H285">G222*1.055</f>
        <v>5219.507</v>
      </c>
      <c r="I222" s="117">
        <f aca="true" t="shared" si="8" ref="I222:I285">H222*1.05</f>
        <v>5480.48235</v>
      </c>
      <c r="J222" s="88" t="s">
        <v>281</v>
      </c>
      <c r="K222" s="82"/>
      <c r="L222" s="82"/>
      <c r="M222" s="82"/>
    </row>
    <row r="223" spans="1:13" s="84" customFormat="1" ht="12.75">
      <c r="A223" s="3" t="s">
        <v>291</v>
      </c>
      <c r="B223" s="29" t="s">
        <v>130</v>
      </c>
      <c r="C223" s="4" t="s">
        <v>11</v>
      </c>
      <c r="D223" s="4" t="s">
        <v>0</v>
      </c>
      <c r="E223" s="4" t="s">
        <v>109</v>
      </c>
      <c r="F223" s="4" t="s">
        <v>289</v>
      </c>
      <c r="G223" s="113">
        <v>14.7</v>
      </c>
      <c r="H223" s="117">
        <f t="shared" si="7"/>
        <v>15.508499999999998</v>
      </c>
      <c r="I223" s="117">
        <f t="shared" si="8"/>
        <v>16.283925</v>
      </c>
      <c r="J223" s="88"/>
      <c r="K223" s="82"/>
      <c r="L223" s="82"/>
      <c r="M223" s="82"/>
    </row>
    <row r="224" spans="1:13" s="13" customFormat="1" ht="12.75">
      <c r="A224" s="3" t="s">
        <v>44</v>
      </c>
      <c r="B224" s="29" t="s">
        <v>130</v>
      </c>
      <c r="C224" s="4" t="s">
        <v>11</v>
      </c>
      <c r="D224" s="4" t="s">
        <v>0</v>
      </c>
      <c r="E224" s="4" t="s">
        <v>45</v>
      </c>
      <c r="F224" s="4"/>
      <c r="G224" s="113">
        <f>G225</f>
        <v>4035.8</v>
      </c>
      <c r="H224" s="117">
        <f t="shared" si="7"/>
        <v>4257.769</v>
      </c>
      <c r="I224" s="117">
        <f t="shared" si="8"/>
        <v>4470.657450000001</v>
      </c>
      <c r="J224" s="63"/>
      <c r="K224" s="59"/>
      <c r="L224" s="59"/>
      <c r="M224" s="59"/>
    </row>
    <row r="225" spans="1:13" s="13" customFormat="1" ht="12.75">
      <c r="A225" s="3" t="s">
        <v>31</v>
      </c>
      <c r="B225" s="29" t="s">
        <v>130</v>
      </c>
      <c r="C225" s="4" t="s">
        <v>11</v>
      </c>
      <c r="D225" s="4" t="s">
        <v>0</v>
      </c>
      <c r="E225" s="4" t="s">
        <v>110</v>
      </c>
      <c r="F225" s="4"/>
      <c r="G225" s="113">
        <f>G226+G231</f>
        <v>4035.8</v>
      </c>
      <c r="H225" s="117">
        <f t="shared" si="7"/>
        <v>4257.769</v>
      </c>
      <c r="I225" s="117">
        <f t="shared" si="8"/>
        <v>4470.657450000001</v>
      </c>
      <c r="J225" s="64"/>
      <c r="K225" s="58"/>
      <c r="L225" s="58"/>
      <c r="M225" s="58"/>
    </row>
    <row r="226" spans="1:13" s="84" customFormat="1" ht="25.5">
      <c r="A226" s="3" t="s">
        <v>288</v>
      </c>
      <c r="B226" s="29" t="s">
        <v>130</v>
      </c>
      <c r="C226" s="4" t="s">
        <v>11</v>
      </c>
      <c r="D226" s="4" t="s">
        <v>0</v>
      </c>
      <c r="E226" s="4" t="s">
        <v>110</v>
      </c>
      <c r="F226" s="4" t="s">
        <v>286</v>
      </c>
      <c r="G226" s="113">
        <v>4023.3</v>
      </c>
      <c r="H226" s="117">
        <f t="shared" si="7"/>
        <v>4244.5815</v>
      </c>
      <c r="I226" s="117">
        <f t="shared" si="8"/>
        <v>4456.810575</v>
      </c>
      <c r="J226" s="88" t="s">
        <v>281</v>
      </c>
      <c r="K226" s="82"/>
      <c r="L226" s="82"/>
      <c r="M226" s="82"/>
    </row>
    <row r="227" spans="1:13" s="84" customFormat="1" ht="12.75" hidden="1">
      <c r="A227" s="120" t="s">
        <v>168</v>
      </c>
      <c r="B227" s="29" t="s">
        <v>130</v>
      </c>
      <c r="C227" s="4" t="s">
        <v>11</v>
      </c>
      <c r="D227" s="4" t="s">
        <v>0</v>
      </c>
      <c r="E227" s="4" t="s">
        <v>264</v>
      </c>
      <c r="F227" s="4" t="s">
        <v>265</v>
      </c>
      <c r="G227" s="113">
        <f>G228</f>
        <v>0</v>
      </c>
      <c r="H227" s="117">
        <f t="shared" si="7"/>
        <v>0</v>
      </c>
      <c r="I227" s="117">
        <f t="shared" si="8"/>
        <v>0</v>
      </c>
      <c r="J227" s="88"/>
      <c r="K227" s="82"/>
      <c r="L227" s="82"/>
      <c r="M227" s="82"/>
    </row>
    <row r="228" spans="1:13" s="84" customFormat="1" ht="12.75" hidden="1">
      <c r="A228" s="120" t="s">
        <v>169</v>
      </c>
      <c r="B228" s="29" t="s">
        <v>130</v>
      </c>
      <c r="C228" s="4" t="s">
        <v>11</v>
      </c>
      <c r="D228" s="4" t="s">
        <v>0</v>
      </c>
      <c r="E228" s="4" t="s">
        <v>266</v>
      </c>
      <c r="F228" s="4" t="s">
        <v>267</v>
      </c>
      <c r="G228" s="113">
        <f>G229</f>
        <v>0</v>
      </c>
      <c r="H228" s="117">
        <f t="shared" si="7"/>
        <v>0</v>
      </c>
      <c r="I228" s="117">
        <f t="shared" si="8"/>
        <v>0</v>
      </c>
      <c r="J228" s="88"/>
      <c r="K228" s="82"/>
      <c r="L228" s="82"/>
      <c r="M228" s="82"/>
    </row>
    <row r="229" spans="1:13" s="84" customFormat="1" ht="12.75" hidden="1">
      <c r="A229" s="3" t="s">
        <v>31</v>
      </c>
      <c r="B229" s="29" t="s">
        <v>130</v>
      </c>
      <c r="C229" s="4" t="s">
        <v>11</v>
      </c>
      <c r="D229" s="4" t="s">
        <v>0</v>
      </c>
      <c r="E229" s="4" t="s">
        <v>268</v>
      </c>
      <c r="F229" s="4" t="s">
        <v>269</v>
      </c>
      <c r="G229" s="113">
        <f>G230</f>
        <v>0</v>
      </c>
      <c r="H229" s="117">
        <f t="shared" si="7"/>
        <v>0</v>
      </c>
      <c r="I229" s="117">
        <f t="shared" si="8"/>
        <v>0</v>
      </c>
      <c r="J229" s="88"/>
      <c r="K229" s="82"/>
      <c r="L229" s="82"/>
      <c r="M229" s="82"/>
    </row>
    <row r="230" spans="1:13" s="84" customFormat="1" ht="12.75" hidden="1">
      <c r="A230" s="3" t="s">
        <v>80</v>
      </c>
      <c r="B230" s="29" t="s">
        <v>130</v>
      </c>
      <c r="C230" s="4" t="s">
        <v>11</v>
      </c>
      <c r="D230" s="4" t="s">
        <v>0</v>
      </c>
      <c r="E230" s="4" t="s">
        <v>270</v>
      </c>
      <c r="F230" s="4" t="s">
        <v>24</v>
      </c>
      <c r="G230" s="113">
        <v>0</v>
      </c>
      <c r="H230" s="117">
        <f t="shared" si="7"/>
        <v>0</v>
      </c>
      <c r="I230" s="117">
        <f t="shared" si="8"/>
        <v>0</v>
      </c>
      <c r="J230" s="88"/>
      <c r="K230" s="82"/>
      <c r="L230" s="82"/>
      <c r="M230" s="82"/>
    </row>
    <row r="231" spans="1:13" s="84" customFormat="1" ht="12.75">
      <c r="A231" s="3" t="s">
        <v>291</v>
      </c>
      <c r="B231" s="29" t="s">
        <v>130</v>
      </c>
      <c r="C231" s="4" t="s">
        <v>11</v>
      </c>
      <c r="D231" s="4" t="s">
        <v>0</v>
      </c>
      <c r="E231" s="4" t="s">
        <v>110</v>
      </c>
      <c r="F231" s="4" t="s">
        <v>289</v>
      </c>
      <c r="G231" s="113">
        <v>12.5</v>
      </c>
      <c r="H231" s="117">
        <f t="shared" si="7"/>
        <v>13.1875</v>
      </c>
      <c r="I231" s="117">
        <f t="shared" si="8"/>
        <v>13.846875</v>
      </c>
      <c r="J231" s="88"/>
      <c r="K231" s="82"/>
      <c r="L231" s="82"/>
      <c r="M231" s="82"/>
    </row>
    <row r="232" spans="1:13" s="13" customFormat="1" ht="12.75" hidden="1">
      <c r="A232" s="3" t="s">
        <v>271</v>
      </c>
      <c r="B232" s="29" t="s">
        <v>130</v>
      </c>
      <c r="C232" s="4" t="s">
        <v>11</v>
      </c>
      <c r="D232" s="4" t="s">
        <v>0</v>
      </c>
      <c r="E232" s="4" t="s">
        <v>229</v>
      </c>
      <c r="F232" s="4" t="s">
        <v>81</v>
      </c>
      <c r="G232" s="113"/>
      <c r="H232" s="117">
        <f t="shared" si="7"/>
        <v>0</v>
      </c>
      <c r="I232" s="117">
        <f t="shared" si="8"/>
        <v>0</v>
      </c>
      <c r="J232" s="64"/>
      <c r="K232" s="58"/>
      <c r="L232" s="58"/>
      <c r="M232" s="58"/>
    </row>
    <row r="233" spans="1:13" s="13" customFormat="1" ht="25.5">
      <c r="A233" s="3" t="s">
        <v>14</v>
      </c>
      <c r="B233" s="29" t="s">
        <v>130</v>
      </c>
      <c r="C233" s="4" t="s">
        <v>11</v>
      </c>
      <c r="D233" s="4" t="s">
        <v>4</v>
      </c>
      <c r="E233" s="4"/>
      <c r="F233" s="4"/>
      <c r="G233" s="113">
        <f>G234+G238</f>
        <v>2670.6000000000004</v>
      </c>
      <c r="H233" s="117">
        <f t="shared" si="7"/>
        <v>2817.483</v>
      </c>
      <c r="I233" s="117">
        <f t="shared" si="8"/>
        <v>2958.3571500000003</v>
      </c>
      <c r="J233" s="63"/>
      <c r="K233" s="62"/>
      <c r="L233" s="62"/>
      <c r="M233" s="62"/>
    </row>
    <row r="234" spans="1:13" s="13" customFormat="1" ht="12.75">
      <c r="A234" s="3" t="s">
        <v>22</v>
      </c>
      <c r="B234" s="29" t="s">
        <v>130</v>
      </c>
      <c r="C234" s="4" t="s">
        <v>11</v>
      </c>
      <c r="D234" s="4" t="s">
        <v>4</v>
      </c>
      <c r="E234" s="4" t="s">
        <v>73</v>
      </c>
      <c r="F234" s="4"/>
      <c r="G234" s="113">
        <f>G235</f>
        <v>994.3000000000001</v>
      </c>
      <c r="H234" s="117">
        <f t="shared" si="7"/>
        <v>1048.9865</v>
      </c>
      <c r="I234" s="117">
        <f t="shared" si="8"/>
        <v>1101.435825</v>
      </c>
      <c r="J234" s="63"/>
      <c r="K234" s="59"/>
      <c r="L234" s="59"/>
      <c r="M234" s="59"/>
    </row>
    <row r="235" spans="1:13" s="13" customFormat="1" ht="12.75">
      <c r="A235" s="3" t="s">
        <v>39</v>
      </c>
      <c r="B235" s="29" t="s">
        <v>130</v>
      </c>
      <c r="C235" s="4" t="s">
        <v>11</v>
      </c>
      <c r="D235" s="4" t="s">
        <v>4</v>
      </c>
      <c r="E235" s="4" t="s">
        <v>78</v>
      </c>
      <c r="F235" s="4"/>
      <c r="G235" s="113">
        <f>G236+G237</f>
        <v>994.3000000000001</v>
      </c>
      <c r="H235" s="117">
        <f t="shared" si="7"/>
        <v>1048.9865</v>
      </c>
      <c r="I235" s="117">
        <f t="shared" si="8"/>
        <v>1101.435825</v>
      </c>
      <c r="J235" s="64"/>
      <c r="K235" s="58"/>
      <c r="L235" s="58"/>
      <c r="M235" s="58"/>
    </row>
    <row r="236" spans="1:13" s="84" customFormat="1" ht="12.75">
      <c r="A236" s="3" t="s">
        <v>282</v>
      </c>
      <c r="B236" s="29" t="s">
        <v>130</v>
      </c>
      <c r="C236" s="4" t="s">
        <v>11</v>
      </c>
      <c r="D236" s="4" t="s">
        <v>4</v>
      </c>
      <c r="E236" s="4" t="s">
        <v>78</v>
      </c>
      <c r="F236" s="4" t="s">
        <v>280</v>
      </c>
      <c r="G236" s="113">
        <v>815.7</v>
      </c>
      <c r="H236" s="117">
        <f t="shared" si="7"/>
        <v>860.5635</v>
      </c>
      <c r="I236" s="117">
        <f t="shared" si="8"/>
        <v>903.591675</v>
      </c>
      <c r="J236" s="88"/>
      <c r="K236" s="82"/>
      <c r="L236" s="82"/>
      <c r="M236" s="82"/>
    </row>
    <row r="237" spans="1:13" s="84" customFormat="1" ht="12.75">
      <c r="A237" s="3" t="s">
        <v>293</v>
      </c>
      <c r="B237" s="29" t="s">
        <v>130</v>
      </c>
      <c r="C237" s="4" t="s">
        <v>11</v>
      </c>
      <c r="D237" s="4" t="s">
        <v>4</v>
      </c>
      <c r="E237" s="4" t="s">
        <v>78</v>
      </c>
      <c r="F237" s="4" t="s">
        <v>283</v>
      </c>
      <c r="G237" s="113">
        <v>178.6</v>
      </c>
      <c r="H237" s="117">
        <f t="shared" si="7"/>
        <v>188.42299999999997</v>
      </c>
      <c r="I237" s="117">
        <f t="shared" si="8"/>
        <v>197.84414999999998</v>
      </c>
      <c r="J237" s="88"/>
      <c r="K237" s="82"/>
      <c r="L237" s="82"/>
      <c r="M237" s="82"/>
    </row>
    <row r="238" spans="1:13" s="13" customFormat="1" ht="51">
      <c r="A238" s="3" t="s">
        <v>36</v>
      </c>
      <c r="B238" s="29" t="s">
        <v>130</v>
      </c>
      <c r="C238" s="4" t="s">
        <v>11</v>
      </c>
      <c r="D238" s="4" t="s">
        <v>4</v>
      </c>
      <c r="E238" s="4" t="s">
        <v>46</v>
      </c>
      <c r="F238" s="4"/>
      <c r="G238" s="113">
        <f>G239</f>
        <v>1676.3000000000002</v>
      </c>
      <c r="H238" s="117">
        <f t="shared" si="7"/>
        <v>1768.4965000000002</v>
      </c>
      <c r="I238" s="117">
        <f t="shared" si="8"/>
        <v>1856.9213250000003</v>
      </c>
      <c r="J238" s="63"/>
      <c r="K238" s="59"/>
      <c r="L238" s="59"/>
      <c r="M238" s="59"/>
    </row>
    <row r="239" spans="1:13" s="13" customFormat="1" ht="12.75">
      <c r="A239" s="3" t="s">
        <v>31</v>
      </c>
      <c r="B239" s="29" t="s">
        <v>130</v>
      </c>
      <c r="C239" s="4" t="s">
        <v>11</v>
      </c>
      <c r="D239" s="4" t="s">
        <v>4</v>
      </c>
      <c r="E239" s="4" t="s">
        <v>108</v>
      </c>
      <c r="F239" s="4"/>
      <c r="G239" s="113">
        <f>G240+G241</f>
        <v>1676.3000000000002</v>
      </c>
      <c r="H239" s="117">
        <f t="shared" si="7"/>
        <v>1768.4965000000002</v>
      </c>
      <c r="I239" s="117">
        <f t="shared" si="8"/>
        <v>1856.9213250000003</v>
      </c>
      <c r="J239" s="64"/>
      <c r="K239" s="58"/>
      <c r="L239" s="58"/>
      <c r="M239" s="58"/>
    </row>
    <row r="240" spans="1:13" s="84" customFormat="1" ht="12.75">
      <c r="A240" s="3" t="s">
        <v>282</v>
      </c>
      <c r="B240" s="29" t="s">
        <v>130</v>
      </c>
      <c r="C240" s="4" t="s">
        <v>11</v>
      </c>
      <c r="D240" s="4" t="s">
        <v>4</v>
      </c>
      <c r="E240" s="4" t="s">
        <v>108</v>
      </c>
      <c r="F240" s="4" t="s">
        <v>292</v>
      </c>
      <c r="G240" s="113">
        <v>1446.9</v>
      </c>
      <c r="H240" s="117">
        <f t="shared" si="7"/>
        <v>1526.4795</v>
      </c>
      <c r="I240" s="117">
        <f t="shared" si="8"/>
        <v>1602.803475</v>
      </c>
      <c r="J240" s="88"/>
      <c r="K240" s="82"/>
      <c r="L240" s="82"/>
      <c r="M240" s="82"/>
    </row>
    <row r="241" spans="1:13" s="84" customFormat="1" ht="12.75">
      <c r="A241" s="3" t="s">
        <v>293</v>
      </c>
      <c r="B241" s="29" t="s">
        <v>130</v>
      </c>
      <c r="C241" s="4" t="s">
        <v>11</v>
      </c>
      <c r="D241" s="4" t="s">
        <v>4</v>
      </c>
      <c r="E241" s="4" t="s">
        <v>108</v>
      </c>
      <c r="F241" s="4" t="s">
        <v>283</v>
      </c>
      <c r="G241" s="113">
        <v>229.4</v>
      </c>
      <c r="H241" s="117">
        <f t="shared" si="7"/>
        <v>242.017</v>
      </c>
      <c r="I241" s="117">
        <f t="shared" si="8"/>
        <v>254.11785</v>
      </c>
      <c r="J241" s="88"/>
      <c r="K241" s="82"/>
      <c r="L241" s="82"/>
      <c r="M241" s="82"/>
    </row>
    <row r="242" spans="1:14" s="24" customFormat="1" ht="25.5">
      <c r="A242" s="22" t="s">
        <v>180</v>
      </c>
      <c r="B242" s="23">
        <v>675</v>
      </c>
      <c r="C242" s="115"/>
      <c r="D242" s="115"/>
      <c r="E242" s="115"/>
      <c r="F242" s="21"/>
      <c r="G242" s="112">
        <f>G243</f>
        <v>22516.4</v>
      </c>
      <c r="H242" s="116">
        <f t="shared" si="7"/>
        <v>23754.802</v>
      </c>
      <c r="I242" s="116">
        <f t="shared" si="8"/>
        <v>24942.542100000002</v>
      </c>
      <c r="J242" s="75"/>
      <c r="K242" s="56"/>
      <c r="L242" s="56"/>
      <c r="M242" s="56"/>
      <c r="N242" s="40"/>
    </row>
    <row r="243" spans="1:13" s="13" customFormat="1" ht="12.75">
      <c r="A243" s="3" t="s">
        <v>47</v>
      </c>
      <c r="B243" s="127">
        <v>675</v>
      </c>
      <c r="C243" s="4" t="s">
        <v>10</v>
      </c>
      <c r="D243" s="4"/>
      <c r="E243" s="4"/>
      <c r="F243" s="4"/>
      <c r="G243" s="113">
        <f>G244+G254+G257+G260</f>
        <v>22516.4</v>
      </c>
      <c r="H243" s="117">
        <f t="shared" si="7"/>
        <v>23754.802</v>
      </c>
      <c r="I243" s="117">
        <f t="shared" si="8"/>
        <v>24942.542100000002</v>
      </c>
      <c r="J243" s="63"/>
      <c r="K243" s="62"/>
      <c r="L243" s="62"/>
      <c r="M243" s="62"/>
    </row>
    <row r="244" spans="1:13" s="13" customFormat="1" ht="12.75">
      <c r="A244" s="3" t="s">
        <v>111</v>
      </c>
      <c r="B244" s="127">
        <v>675</v>
      </c>
      <c r="C244" s="4" t="s">
        <v>10</v>
      </c>
      <c r="D244" s="4" t="s">
        <v>0</v>
      </c>
      <c r="E244" s="4"/>
      <c r="F244" s="4"/>
      <c r="G244" s="113">
        <f>G245+G249</f>
        <v>21899.2</v>
      </c>
      <c r="H244" s="117">
        <f t="shared" si="7"/>
        <v>23103.656</v>
      </c>
      <c r="I244" s="117">
        <f t="shared" si="8"/>
        <v>24258.8388</v>
      </c>
      <c r="J244" s="63"/>
      <c r="K244" s="62"/>
      <c r="L244" s="62"/>
      <c r="M244" s="62"/>
    </row>
    <row r="245" spans="1:13" s="13" customFormat="1" ht="12.75">
      <c r="A245" s="3" t="s">
        <v>49</v>
      </c>
      <c r="B245" s="29" t="s">
        <v>131</v>
      </c>
      <c r="C245" s="4" t="s">
        <v>10</v>
      </c>
      <c r="D245" s="4" t="s">
        <v>0</v>
      </c>
      <c r="E245" s="4" t="s">
        <v>48</v>
      </c>
      <c r="F245" s="4"/>
      <c r="G245" s="113">
        <f>G246</f>
        <v>21039.9</v>
      </c>
      <c r="H245" s="117">
        <f t="shared" si="7"/>
        <v>22197.0945</v>
      </c>
      <c r="I245" s="117">
        <f t="shared" si="8"/>
        <v>23306.949225</v>
      </c>
      <c r="J245" s="63"/>
      <c r="K245" s="59"/>
      <c r="L245" s="59"/>
      <c r="M245" s="59"/>
    </row>
    <row r="246" spans="1:13" s="13" customFormat="1" ht="12.75">
      <c r="A246" s="3" t="s">
        <v>31</v>
      </c>
      <c r="B246" s="29" t="s">
        <v>131</v>
      </c>
      <c r="C246" s="4" t="s">
        <v>10</v>
      </c>
      <c r="D246" s="4" t="s">
        <v>0</v>
      </c>
      <c r="E246" s="4" t="s">
        <v>112</v>
      </c>
      <c r="F246" s="4"/>
      <c r="G246" s="113">
        <f>G247+G248</f>
        <v>21039.9</v>
      </c>
      <c r="H246" s="117">
        <f t="shared" si="7"/>
        <v>22197.0945</v>
      </c>
      <c r="I246" s="117">
        <f t="shared" si="8"/>
        <v>23306.949225</v>
      </c>
      <c r="J246" s="64"/>
      <c r="K246" s="58"/>
      <c r="L246" s="58"/>
      <c r="M246" s="58"/>
    </row>
    <row r="247" spans="1:13" s="84" customFormat="1" ht="25.5">
      <c r="A247" s="3" t="s">
        <v>288</v>
      </c>
      <c r="B247" s="29" t="s">
        <v>131</v>
      </c>
      <c r="C247" s="4" t="s">
        <v>10</v>
      </c>
      <c r="D247" s="4" t="s">
        <v>0</v>
      </c>
      <c r="E247" s="4" t="s">
        <v>112</v>
      </c>
      <c r="F247" s="4" t="s">
        <v>286</v>
      </c>
      <c r="G247" s="113">
        <f>21039.9-G248</f>
        <v>19239.9</v>
      </c>
      <c r="H247" s="117">
        <f t="shared" si="7"/>
        <v>20298.0945</v>
      </c>
      <c r="I247" s="117">
        <f t="shared" si="8"/>
        <v>21312.999225</v>
      </c>
      <c r="J247" s="88"/>
      <c r="K247" s="82"/>
      <c r="L247" s="82"/>
      <c r="M247" s="82"/>
    </row>
    <row r="248" spans="1:13" s="84" customFormat="1" ht="12.75">
      <c r="A248" s="3" t="s">
        <v>291</v>
      </c>
      <c r="B248" s="29" t="s">
        <v>131</v>
      </c>
      <c r="C248" s="4" t="s">
        <v>10</v>
      </c>
      <c r="D248" s="4" t="s">
        <v>0</v>
      </c>
      <c r="E248" s="4" t="s">
        <v>112</v>
      </c>
      <c r="F248" s="4" t="s">
        <v>289</v>
      </c>
      <c r="G248" s="113">
        <v>1800</v>
      </c>
      <c r="H248" s="117">
        <f t="shared" si="7"/>
        <v>1899</v>
      </c>
      <c r="I248" s="117">
        <f t="shared" si="8"/>
        <v>1993.95</v>
      </c>
      <c r="J248" s="88" t="s">
        <v>290</v>
      </c>
      <c r="K248" s="82"/>
      <c r="L248" s="82"/>
      <c r="M248" s="82"/>
    </row>
    <row r="249" spans="1:13" s="13" customFormat="1" ht="12.75">
      <c r="A249" s="3" t="s">
        <v>105</v>
      </c>
      <c r="B249" s="29" t="s">
        <v>131</v>
      </c>
      <c r="C249" s="4" t="s">
        <v>10</v>
      </c>
      <c r="D249" s="4" t="s">
        <v>0</v>
      </c>
      <c r="E249" s="4" t="s">
        <v>62</v>
      </c>
      <c r="F249" s="4"/>
      <c r="G249" s="113">
        <f>G250+G252</f>
        <v>859.3</v>
      </c>
      <c r="H249" s="117">
        <f t="shared" si="7"/>
        <v>906.5614999999999</v>
      </c>
      <c r="I249" s="117">
        <f t="shared" si="8"/>
        <v>951.8895749999999</v>
      </c>
      <c r="J249" s="64"/>
      <c r="K249" s="58"/>
      <c r="L249" s="58"/>
      <c r="M249" s="58"/>
    </row>
    <row r="250" spans="1:13" s="13" customFormat="1" ht="24.75" customHeight="1">
      <c r="A250" s="3" t="s">
        <v>113</v>
      </c>
      <c r="B250" s="29" t="s">
        <v>131</v>
      </c>
      <c r="C250" s="4" t="s">
        <v>10</v>
      </c>
      <c r="D250" s="4" t="s">
        <v>0</v>
      </c>
      <c r="E250" s="4" t="s">
        <v>256</v>
      </c>
      <c r="F250" s="4"/>
      <c r="G250" s="113">
        <f>G251</f>
        <v>859.3</v>
      </c>
      <c r="H250" s="117">
        <f t="shared" si="7"/>
        <v>906.5614999999999</v>
      </c>
      <c r="I250" s="117">
        <f t="shared" si="8"/>
        <v>951.8895749999999</v>
      </c>
      <c r="J250" s="64"/>
      <c r="K250" s="58"/>
      <c r="L250" s="58"/>
      <c r="M250" s="58"/>
    </row>
    <row r="251" spans="1:13" s="84" customFormat="1" ht="25.5">
      <c r="A251" s="3" t="s">
        <v>288</v>
      </c>
      <c r="B251" s="29" t="s">
        <v>131</v>
      </c>
      <c r="C251" s="4" t="s">
        <v>10</v>
      </c>
      <c r="D251" s="4" t="s">
        <v>0</v>
      </c>
      <c r="E251" s="4" t="s">
        <v>256</v>
      </c>
      <c r="F251" s="4" t="s">
        <v>286</v>
      </c>
      <c r="G251" s="113">
        <v>859.3</v>
      </c>
      <c r="H251" s="117">
        <f t="shared" si="7"/>
        <v>906.5614999999999</v>
      </c>
      <c r="I251" s="117">
        <f t="shared" si="8"/>
        <v>951.8895749999999</v>
      </c>
      <c r="J251" s="88"/>
      <c r="K251" s="82"/>
      <c r="L251" s="82"/>
      <c r="M251" s="82"/>
    </row>
    <row r="252" spans="1:13" s="13" customFormat="1" ht="38.25" hidden="1">
      <c r="A252" s="3" t="s">
        <v>171</v>
      </c>
      <c r="B252" s="29" t="s">
        <v>131</v>
      </c>
      <c r="C252" s="4" t="s">
        <v>10</v>
      </c>
      <c r="D252" s="4" t="s">
        <v>0</v>
      </c>
      <c r="E252" s="4" t="s">
        <v>170</v>
      </c>
      <c r="F252" s="4"/>
      <c r="G252" s="113">
        <f>G253</f>
        <v>0</v>
      </c>
      <c r="H252" s="117">
        <f t="shared" si="7"/>
        <v>0</v>
      </c>
      <c r="I252" s="117">
        <f t="shared" si="8"/>
        <v>0</v>
      </c>
      <c r="J252" s="64"/>
      <c r="K252" s="58"/>
      <c r="L252" s="58"/>
      <c r="M252" s="58"/>
    </row>
    <row r="253" spans="1:13" s="13" customFormat="1" ht="12.75" hidden="1">
      <c r="A253" s="3" t="s">
        <v>80</v>
      </c>
      <c r="B253" s="29" t="s">
        <v>131</v>
      </c>
      <c r="C253" s="4" t="s">
        <v>10</v>
      </c>
      <c r="D253" s="4" t="s">
        <v>0</v>
      </c>
      <c r="E253" s="4" t="s">
        <v>170</v>
      </c>
      <c r="F253" s="4" t="s">
        <v>81</v>
      </c>
      <c r="G253" s="113"/>
      <c r="H253" s="117">
        <f t="shared" si="7"/>
        <v>0</v>
      </c>
      <c r="I253" s="117">
        <f t="shared" si="8"/>
        <v>0</v>
      </c>
      <c r="J253" s="64"/>
      <c r="K253" s="58"/>
      <c r="L253" s="58"/>
      <c r="M253" s="58"/>
    </row>
    <row r="254" spans="1:13" s="13" customFormat="1" ht="12.75" hidden="1">
      <c r="A254" s="3" t="s">
        <v>52</v>
      </c>
      <c r="B254" s="29" t="s">
        <v>131</v>
      </c>
      <c r="C254" s="4" t="s">
        <v>10</v>
      </c>
      <c r="D254" s="4" t="s">
        <v>6</v>
      </c>
      <c r="E254" s="4" t="s">
        <v>53</v>
      </c>
      <c r="F254" s="4"/>
      <c r="G254" s="113">
        <f>G255</f>
        <v>0</v>
      </c>
      <c r="H254" s="117">
        <f t="shared" si="7"/>
        <v>0</v>
      </c>
      <c r="I254" s="117">
        <f t="shared" si="8"/>
        <v>0</v>
      </c>
      <c r="J254" s="63"/>
      <c r="K254" s="63"/>
      <c r="L254" s="63"/>
      <c r="M254" s="63"/>
    </row>
    <row r="255" spans="1:13" s="13" customFormat="1" ht="12.75" hidden="1">
      <c r="A255" s="3" t="s">
        <v>31</v>
      </c>
      <c r="B255" s="29" t="s">
        <v>131</v>
      </c>
      <c r="C255" s="4" t="s">
        <v>10</v>
      </c>
      <c r="D255" s="4" t="s">
        <v>6</v>
      </c>
      <c r="E255" s="4" t="s">
        <v>114</v>
      </c>
      <c r="F255" s="4"/>
      <c r="G255" s="113">
        <f>G256</f>
        <v>0</v>
      </c>
      <c r="H255" s="117">
        <f t="shared" si="7"/>
        <v>0</v>
      </c>
      <c r="I255" s="117">
        <f t="shared" si="8"/>
        <v>0</v>
      </c>
      <c r="J255" s="64"/>
      <c r="K255" s="64"/>
      <c r="L255" s="64"/>
      <c r="M255" s="64"/>
    </row>
    <row r="256" spans="1:13" s="13" customFormat="1" ht="12.75" hidden="1">
      <c r="A256" s="3" t="s">
        <v>80</v>
      </c>
      <c r="B256" s="29" t="s">
        <v>131</v>
      </c>
      <c r="C256" s="4" t="s">
        <v>10</v>
      </c>
      <c r="D256" s="4" t="s">
        <v>6</v>
      </c>
      <c r="E256" s="4" t="s">
        <v>114</v>
      </c>
      <c r="F256" s="4" t="s">
        <v>81</v>
      </c>
      <c r="G256" s="113"/>
      <c r="H256" s="117">
        <f t="shared" si="7"/>
        <v>0</v>
      </c>
      <c r="I256" s="117">
        <f t="shared" si="8"/>
        <v>0</v>
      </c>
      <c r="J256" s="64"/>
      <c r="K256" s="64"/>
      <c r="L256" s="64"/>
      <c r="M256" s="64"/>
    </row>
    <row r="257" spans="1:13" s="27" customFormat="1" ht="12.75">
      <c r="A257" s="3" t="s">
        <v>105</v>
      </c>
      <c r="B257" s="29" t="s">
        <v>131</v>
      </c>
      <c r="C257" s="4" t="s">
        <v>10</v>
      </c>
      <c r="D257" s="4" t="s">
        <v>6</v>
      </c>
      <c r="E257" s="4" t="s">
        <v>62</v>
      </c>
      <c r="F257" s="4"/>
      <c r="G257" s="113">
        <f>G258</f>
        <v>617.2</v>
      </c>
      <c r="H257" s="117">
        <f t="shared" si="7"/>
        <v>651.146</v>
      </c>
      <c r="I257" s="117">
        <f t="shared" si="8"/>
        <v>683.7033</v>
      </c>
      <c r="J257" s="64"/>
      <c r="K257" s="64"/>
      <c r="L257" s="64"/>
      <c r="M257" s="64"/>
    </row>
    <row r="258" spans="1:13" s="27" customFormat="1" ht="25.5">
      <c r="A258" s="3" t="s">
        <v>113</v>
      </c>
      <c r="B258" s="29" t="s">
        <v>131</v>
      </c>
      <c r="C258" s="4" t="s">
        <v>10</v>
      </c>
      <c r="D258" s="4" t="s">
        <v>6</v>
      </c>
      <c r="E258" s="4" t="s">
        <v>256</v>
      </c>
      <c r="F258" s="4"/>
      <c r="G258" s="113">
        <f>G259</f>
        <v>617.2</v>
      </c>
      <c r="H258" s="117">
        <f t="shared" si="7"/>
        <v>651.146</v>
      </c>
      <c r="I258" s="117">
        <f t="shared" si="8"/>
        <v>683.7033</v>
      </c>
      <c r="J258" s="64"/>
      <c r="K258" s="64"/>
      <c r="L258" s="64"/>
      <c r="M258" s="64"/>
    </row>
    <row r="259" spans="1:13" s="83" customFormat="1" ht="25.5">
      <c r="A259" s="3" t="s">
        <v>288</v>
      </c>
      <c r="B259" s="29" t="s">
        <v>131</v>
      </c>
      <c r="C259" s="4" t="s">
        <v>10</v>
      </c>
      <c r="D259" s="4" t="s">
        <v>6</v>
      </c>
      <c r="E259" s="4" t="s">
        <v>256</v>
      </c>
      <c r="F259" s="4" t="s">
        <v>286</v>
      </c>
      <c r="G259" s="113">
        <v>617.2</v>
      </c>
      <c r="H259" s="117">
        <f t="shared" si="7"/>
        <v>651.146</v>
      </c>
      <c r="I259" s="117">
        <f t="shared" si="8"/>
        <v>683.7033</v>
      </c>
      <c r="J259" s="88"/>
      <c r="K259" s="88"/>
      <c r="L259" s="88"/>
      <c r="M259" s="88"/>
    </row>
    <row r="260" spans="1:13" s="27" customFormat="1" ht="12.75" hidden="1">
      <c r="A260" s="30" t="s">
        <v>13</v>
      </c>
      <c r="B260" s="127">
        <v>675</v>
      </c>
      <c r="C260" s="4" t="s">
        <v>10</v>
      </c>
      <c r="D260" s="4" t="s">
        <v>7</v>
      </c>
      <c r="E260" s="4"/>
      <c r="F260" s="4"/>
      <c r="G260" s="129">
        <f>G261</f>
        <v>0</v>
      </c>
      <c r="H260" s="123">
        <f t="shared" si="7"/>
        <v>0</v>
      </c>
      <c r="I260" s="123">
        <f t="shared" si="8"/>
        <v>0</v>
      </c>
      <c r="J260" s="64"/>
      <c r="K260" s="64"/>
      <c r="L260" s="64"/>
      <c r="M260" s="64"/>
    </row>
    <row r="261" spans="1:13" s="27" customFormat="1" ht="25.5" hidden="1">
      <c r="A261" s="30" t="s">
        <v>54</v>
      </c>
      <c r="B261" s="29" t="s">
        <v>131</v>
      </c>
      <c r="C261" s="4" t="s">
        <v>10</v>
      </c>
      <c r="D261" s="4" t="s">
        <v>7</v>
      </c>
      <c r="E261" s="4" t="s">
        <v>46</v>
      </c>
      <c r="F261" s="4"/>
      <c r="G261" s="129">
        <f>G262</f>
        <v>0</v>
      </c>
      <c r="H261" s="123">
        <f t="shared" si="7"/>
        <v>0</v>
      </c>
      <c r="I261" s="123">
        <f t="shared" si="8"/>
        <v>0</v>
      </c>
      <c r="J261" s="108"/>
      <c r="K261" s="65"/>
      <c r="L261" s="65"/>
      <c r="M261" s="65"/>
    </row>
    <row r="262" spans="1:13" s="27" customFormat="1" ht="12.75" hidden="1">
      <c r="A262" s="30" t="s">
        <v>31</v>
      </c>
      <c r="B262" s="29" t="s">
        <v>131</v>
      </c>
      <c r="C262" s="4" t="s">
        <v>10</v>
      </c>
      <c r="D262" s="4" t="s">
        <v>7</v>
      </c>
      <c r="E262" s="4" t="s">
        <v>108</v>
      </c>
      <c r="F262" s="4"/>
      <c r="G262" s="129">
        <f>G263</f>
        <v>0</v>
      </c>
      <c r="H262" s="123">
        <f t="shared" si="7"/>
        <v>0</v>
      </c>
      <c r="I262" s="123">
        <f t="shared" si="8"/>
        <v>0</v>
      </c>
      <c r="J262" s="108"/>
      <c r="K262" s="65"/>
      <c r="L262" s="65"/>
      <c r="M262" s="65"/>
    </row>
    <row r="263" spans="1:13" s="27" customFormat="1" ht="12.75" hidden="1">
      <c r="A263" s="30" t="s">
        <v>80</v>
      </c>
      <c r="B263" s="29" t="s">
        <v>131</v>
      </c>
      <c r="C263" s="4" t="s">
        <v>10</v>
      </c>
      <c r="D263" s="4" t="s">
        <v>7</v>
      </c>
      <c r="E263" s="4" t="s">
        <v>108</v>
      </c>
      <c r="F263" s="4" t="s">
        <v>81</v>
      </c>
      <c r="G263" s="129"/>
      <c r="H263" s="123">
        <f t="shared" si="7"/>
        <v>0</v>
      </c>
      <c r="I263" s="123">
        <f t="shared" si="8"/>
        <v>0</v>
      </c>
      <c r="J263" s="108"/>
      <c r="K263" s="65"/>
      <c r="L263" s="65"/>
      <c r="M263" s="65"/>
    </row>
    <row r="264" spans="1:13" s="24" customFormat="1" ht="25.5">
      <c r="A264" s="22" t="s">
        <v>181</v>
      </c>
      <c r="B264" s="23">
        <v>676</v>
      </c>
      <c r="C264" s="115"/>
      <c r="D264" s="115"/>
      <c r="E264" s="115"/>
      <c r="F264" s="21"/>
      <c r="G264" s="112">
        <f>G265</f>
        <v>7240.6</v>
      </c>
      <c r="H264" s="116">
        <f t="shared" si="7"/>
        <v>7638.833</v>
      </c>
      <c r="I264" s="116">
        <f t="shared" si="8"/>
        <v>8020.77465</v>
      </c>
      <c r="J264" s="75"/>
      <c r="K264" s="56"/>
      <c r="L264" s="56"/>
      <c r="M264" s="56"/>
    </row>
    <row r="265" spans="1:13" s="13" customFormat="1" ht="12.75">
      <c r="A265" s="3" t="s">
        <v>47</v>
      </c>
      <c r="B265" s="127">
        <v>676</v>
      </c>
      <c r="C265" s="4" t="s">
        <v>10</v>
      </c>
      <c r="D265" s="4"/>
      <c r="E265" s="4"/>
      <c r="F265" s="4"/>
      <c r="G265" s="113">
        <f>G266</f>
        <v>7240.6</v>
      </c>
      <c r="H265" s="117">
        <f t="shared" si="7"/>
        <v>7638.833</v>
      </c>
      <c r="I265" s="117">
        <f t="shared" si="8"/>
        <v>8020.77465</v>
      </c>
      <c r="J265" s="63"/>
      <c r="K265" s="62"/>
      <c r="L265" s="62"/>
      <c r="M265" s="62"/>
    </row>
    <row r="266" spans="1:13" s="13" customFormat="1" ht="12.75">
      <c r="A266" s="3" t="s">
        <v>111</v>
      </c>
      <c r="B266" s="127">
        <v>676</v>
      </c>
      <c r="C266" s="4" t="s">
        <v>10</v>
      </c>
      <c r="D266" s="4" t="s">
        <v>0</v>
      </c>
      <c r="E266" s="4"/>
      <c r="F266" s="4"/>
      <c r="G266" s="113">
        <f>G267+G271</f>
        <v>7240.6</v>
      </c>
      <c r="H266" s="117">
        <f t="shared" si="7"/>
        <v>7638.833</v>
      </c>
      <c r="I266" s="117">
        <f t="shared" si="8"/>
        <v>8020.77465</v>
      </c>
      <c r="J266" s="63"/>
      <c r="K266" s="62"/>
      <c r="L266" s="62"/>
      <c r="M266" s="62"/>
    </row>
    <row r="267" spans="1:13" s="13" customFormat="1" ht="12.75">
      <c r="A267" s="3" t="s">
        <v>49</v>
      </c>
      <c r="B267" s="29" t="s">
        <v>132</v>
      </c>
      <c r="C267" s="4" t="s">
        <v>10</v>
      </c>
      <c r="D267" s="4" t="s">
        <v>0</v>
      </c>
      <c r="E267" s="4" t="s">
        <v>48</v>
      </c>
      <c r="F267" s="4"/>
      <c r="G267" s="113">
        <f>G268</f>
        <v>7008.8</v>
      </c>
      <c r="H267" s="117">
        <f t="shared" si="7"/>
        <v>7394.284</v>
      </c>
      <c r="I267" s="117">
        <f t="shared" si="8"/>
        <v>7763.9982</v>
      </c>
      <c r="J267" s="63"/>
      <c r="K267" s="59"/>
      <c r="L267" s="59"/>
      <c r="M267" s="59"/>
    </row>
    <row r="268" spans="1:13" s="13" customFormat="1" ht="12.75">
      <c r="A268" s="3" t="s">
        <v>31</v>
      </c>
      <c r="B268" s="29" t="s">
        <v>132</v>
      </c>
      <c r="C268" s="4" t="s">
        <v>10</v>
      </c>
      <c r="D268" s="4" t="s">
        <v>0</v>
      </c>
      <c r="E268" s="4" t="s">
        <v>112</v>
      </c>
      <c r="F268" s="4"/>
      <c r="G268" s="113">
        <f>G269+G270</f>
        <v>7008.8</v>
      </c>
      <c r="H268" s="117">
        <f t="shared" si="7"/>
        <v>7394.284</v>
      </c>
      <c r="I268" s="117">
        <f t="shared" si="8"/>
        <v>7763.9982</v>
      </c>
      <c r="J268" s="64"/>
      <c r="K268" s="58"/>
      <c r="L268" s="58"/>
      <c r="M268" s="58"/>
    </row>
    <row r="269" spans="1:13" s="84" customFormat="1" ht="25.5">
      <c r="A269" s="3" t="s">
        <v>288</v>
      </c>
      <c r="B269" s="29" t="s">
        <v>132</v>
      </c>
      <c r="C269" s="4" t="s">
        <v>10</v>
      </c>
      <c r="D269" s="4" t="s">
        <v>0</v>
      </c>
      <c r="E269" s="4" t="s">
        <v>112</v>
      </c>
      <c r="F269" s="4" t="s">
        <v>286</v>
      </c>
      <c r="G269" s="113">
        <f>7008.8-G270</f>
        <v>5928.8</v>
      </c>
      <c r="H269" s="117">
        <f t="shared" si="7"/>
        <v>6254.884</v>
      </c>
      <c r="I269" s="117">
        <f t="shared" si="8"/>
        <v>6567.6282</v>
      </c>
      <c r="J269" s="88"/>
      <c r="K269" s="82"/>
      <c r="L269" s="82"/>
      <c r="M269" s="82"/>
    </row>
    <row r="270" spans="1:13" s="84" customFormat="1" ht="12.75">
      <c r="A270" s="3" t="s">
        <v>291</v>
      </c>
      <c r="B270" s="29" t="s">
        <v>132</v>
      </c>
      <c r="C270" s="4" t="s">
        <v>10</v>
      </c>
      <c r="D270" s="4" t="s">
        <v>0</v>
      </c>
      <c r="E270" s="4" t="s">
        <v>112</v>
      </c>
      <c r="F270" s="4" t="s">
        <v>289</v>
      </c>
      <c r="G270" s="113">
        <v>1080</v>
      </c>
      <c r="H270" s="117">
        <f t="shared" si="7"/>
        <v>1139.3999999999999</v>
      </c>
      <c r="I270" s="117">
        <f t="shared" si="8"/>
        <v>1196.37</v>
      </c>
      <c r="J270" s="88"/>
      <c r="K270" s="82"/>
      <c r="L270" s="82"/>
      <c r="M270" s="82"/>
    </row>
    <row r="271" spans="1:13" s="13" customFormat="1" ht="12.75">
      <c r="A271" s="3" t="s">
        <v>105</v>
      </c>
      <c r="B271" s="29" t="s">
        <v>132</v>
      </c>
      <c r="C271" s="4" t="s">
        <v>10</v>
      </c>
      <c r="D271" s="4" t="s">
        <v>0</v>
      </c>
      <c r="E271" s="4" t="s">
        <v>62</v>
      </c>
      <c r="F271" s="4"/>
      <c r="G271" s="113">
        <f>G272+G274</f>
        <v>231.8</v>
      </c>
      <c r="H271" s="117">
        <f t="shared" si="7"/>
        <v>244.549</v>
      </c>
      <c r="I271" s="117">
        <f t="shared" si="8"/>
        <v>256.77645</v>
      </c>
      <c r="J271" s="64"/>
      <c r="K271" s="58"/>
      <c r="L271" s="58"/>
      <c r="M271" s="58"/>
    </row>
    <row r="272" spans="1:13" s="13" customFormat="1" ht="25.5">
      <c r="A272" s="3" t="s">
        <v>113</v>
      </c>
      <c r="B272" s="29" t="s">
        <v>132</v>
      </c>
      <c r="C272" s="4" t="s">
        <v>10</v>
      </c>
      <c r="D272" s="4" t="s">
        <v>0</v>
      </c>
      <c r="E272" s="4" t="s">
        <v>256</v>
      </c>
      <c r="F272" s="4"/>
      <c r="G272" s="113">
        <f>G273</f>
        <v>231.8</v>
      </c>
      <c r="H272" s="117">
        <f t="shared" si="7"/>
        <v>244.549</v>
      </c>
      <c r="I272" s="117">
        <f t="shared" si="8"/>
        <v>256.77645</v>
      </c>
      <c r="J272" s="63"/>
      <c r="K272" s="59"/>
      <c r="L272" s="59"/>
      <c r="M272" s="59"/>
    </row>
    <row r="273" spans="1:13" s="84" customFormat="1" ht="25.5">
      <c r="A273" s="3" t="s">
        <v>288</v>
      </c>
      <c r="B273" s="29" t="s">
        <v>132</v>
      </c>
      <c r="C273" s="4" t="s">
        <v>10</v>
      </c>
      <c r="D273" s="4" t="s">
        <v>0</v>
      </c>
      <c r="E273" s="4" t="s">
        <v>256</v>
      </c>
      <c r="F273" s="4" t="s">
        <v>286</v>
      </c>
      <c r="G273" s="113">
        <v>231.8</v>
      </c>
      <c r="H273" s="117">
        <f t="shared" si="7"/>
        <v>244.549</v>
      </c>
      <c r="I273" s="117">
        <f t="shared" si="8"/>
        <v>256.77645</v>
      </c>
      <c r="J273" s="88"/>
      <c r="K273" s="82"/>
      <c r="L273" s="82"/>
      <c r="M273" s="82"/>
    </row>
    <row r="274" spans="1:13" s="13" customFormat="1" ht="38.25" hidden="1">
      <c r="A274" s="3" t="s">
        <v>171</v>
      </c>
      <c r="B274" s="29" t="s">
        <v>132</v>
      </c>
      <c r="C274" s="4" t="s">
        <v>10</v>
      </c>
      <c r="D274" s="4" t="s">
        <v>0</v>
      </c>
      <c r="E274" s="4" t="s">
        <v>170</v>
      </c>
      <c r="F274" s="4"/>
      <c r="G274" s="113">
        <f>G275</f>
        <v>0</v>
      </c>
      <c r="H274" s="123">
        <f t="shared" si="7"/>
        <v>0</v>
      </c>
      <c r="I274" s="123">
        <f t="shared" si="8"/>
        <v>0</v>
      </c>
      <c r="J274" s="64"/>
      <c r="K274" s="58"/>
      <c r="L274" s="58"/>
      <c r="M274" s="58"/>
    </row>
    <row r="275" spans="1:13" s="13" customFormat="1" ht="12.75" hidden="1">
      <c r="A275" s="3" t="s">
        <v>80</v>
      </c>
      <c r="B275" s="29" t="s">
        <v>132</v>
      </c>
      <c r="C275" s="4" t="s">
        <v>10</v>
      </c>
      <c r="D275" s="4" t="s">
        <v>0</v>
      </c>
      <c r="E275" s="4" t="s">
        <v>170</v>
      </c>
      <c r="F275" s="4" t="s">
        <v>81</v>
      </c>
      <c r="G275" s="113"/>
      <c r="H275" s="123">
        <f t="shared" si="7"/>
        <v>0</v>
      </c>
      <c r="I275" s="123">
        <f t="shared" si="8"/>
        <v>0</v>
      </c>
      <c r="J275" s="64"/>
      <c r="K275" s="58"/>
      <c r="L275" s="58"/>
      <c r="M275" s="58"/>
    </row>
    <row r="276" spans="1:13" s="24" customFormat="1" ht="25.5">
      <c r="A276" s="22" t="s">
        <v>182</v>
      </c>
      <c r="B276" s="23">
        <v>678</v>
      </c>
      <c r="C276" s="115"/>
      <c r="D276" s="115"/>
      <c r="E276" s="115"/>
      <c r="F276" s="21"/>
      <c r="G276" s="112">
        <f>G277</f>
        <v>7375.1</v>
      </c>
      <c r="H276" s="116">
        <f t="shared" si="7"/>
        <v>7780.7305</v>
      </c>
      <c r="I276" s="116">
        <f t="shared" si="8"/>
        <v>8169.767025</v>
      </c>
      <c r="J276" s="75"/>
      <c r="K276" s="56"/>
      <c r="L276" s="56"/>
      <c r="M276" s="56"/>
    </row>
    <row r="277" spans="1:13" s="13" customFormat="1" ht="12.75">
      <c r="A277" s="3" t="s">
        <v>47</v>
      </c>
      <c r="B277" s="127">
        <v>678</v>
      </c>
      <c r="C277" s="4" t="s">
        <v>10</v>
      </c>
      <c r="D277" s="4"/>
      <c r="E277" s="4"/>
      <c r="F277" s="4"/>
      <c r="G277" s="113">
        <f>G278+G288</f>
        <v>7375.1</v>
      </c>
      <c r="H277" s="117">
        <f t="shared" si="7"/>
        <v>7780.7305</v>
      </c>
      <c r="I277" s="117">
        <f t="shared" si="8"/>
        <v>8169.767025</v>
      </c>
      <c r="J277" s="63"/>
      <c r="K277" s="62"/>
      <c r="L277" s="62"/>
      <c r="M277" s="62"/>
    </row>
    <row r="278" spans="1:13" s="13" customFormat="1" ht="12.75">
      <c r="A278" s="3" t="s">
        <v>111</v>
      </c>
      <c r="B278" s="127">
        <v>678</v>
      </c>
      <c r="C278" s="4" t="s">
        <v>10</v>
      </c>
      <c r="D278" s="4" t="s">
        <v>0</v>
      </c>
      <c r="E278" s="4"/>
      <c r="F278" s="4"/>
      <c r="G278" s="113">
        <f>G279+G283</f>
        <v>7375.1</v>
      </c>
      <c r="H278" s="117">
        <f t="shared" si="7"/>
        <v>7780.7305</v>
      </c>
      <c r="I278" s="117">
        <f t="shared" si="8"/>
        <v>8169.767025</v>
      </c>
      <c r="J278" s="63"/>
      <c r="K278" s="62"/>
      <c r="L278" s="62"/>
      <c r="M278" s="62"/>
    </row>
    <row r="279" spans="1:14" s="13" customFormat="1" ht="12.75">
      <c r="A279" s="3" t="s">
        <v>49</v>
      </c>
      <c r="B279" s="29" t="s">
        <v>149</v>
      </c>
      <c r="C279" s="4" t="s">
        <v>10</v>
      </c>
      <c r="D279" s="4" t="s">
        <v>0</v>
      </c>
      <c r="E279" s="4" t="s">
        <v>48</v>
      </c>
      <c r="F279" s="4"/>
      <c r="G279" s="113">
        <f>G280</f>
        <v>6703.3</v>
      </c>
      <c r="H279" s="117">
        <f t="shared" si="7"/>
        <v>7071.9815</v>
      </c>
      <c r="I279" s="117">
        <f t="shared" si="8"/>
        <v>7425.580575</v>
      </c>
      <c r="J279" s="63"/>
      <c r="K279" s="59"/>
      <c r="L279" s="59"/>
      <c r="M279" s="59"/>
      <c r="N279" s="45"/>
    </row>
    <row r="280" spans="1:13" s="13" customFormat="1" ht="12.75">
      <c r="A280" s="3" t="s">
        <v>31</v>
      </c>
      <c r="B280" s="127">
        <v>678</v>
      </c>
      <c r="C280" s="4" t="s">
        <v>10</v>
      </c>
      <c r="D280" s="4" t="s">
        <v>0</v>
      </c>
      <c r="E280" s="4" t="s">
        <v>112</v>
      </c>
      <c r="F280" s="4"/>
      <c r="G280" s="113">
        <f>G281+G282</f>
        <v>6703.3</v>
      </c>
      <c r="H280" s="117">
        <f t="shared" si="7"/>
        <v>7071.9815</v>
      </c>
      <c r="I280" s="117">
        <f t="shared" si="8"/>
        <v>7425.580575</v>
      </c>
      <c r="J280" s="64"/>
      <c r="K280" s="58"/>
      <c r="L280" s="58"/>
      <c r="M280" s="58"/>
    </row>
    <row r="281" spans="1:13" s="84" customFormat="1" ht="25.5">
      <c r="A281" s="3" t="s">
        <v>288</v>
      </c>
      <c r="B281" s="29" t="s">
        <v>149</v>
      </c>
      <c r="C281" s="4" t="s">
        <v>10</v>
      </c>
      <c r="D281" s="4" t="s">
        <v>0</v>
      </c>
      <c r="E281" s="4" t="s">
        <v>112</v>
      </c>
      <c r="F281" s="4" t="s">
        <v>286</v>
      </c>
      <c r="G281" s="113">
        <f>6703.3-G282</f>
        <v>5623.3</v>
      </c>
      <c r="H281" s="117">
        <f t="shared" si="7"/>
        <v>5932.5815</v>
      </c>
      <c r="I281" s="117">
        <f t="shared" si="8"/>
        <v>6229.210575</v>
      </c>
      <c r="J281" s="88"/>
      <c r="K281" s="82"/>
      <c r="L281" s="82"/>
      <c r="M281" s="82"/>
    </row>
    <row r="282" spans="1:13" s="84" customFormat="1" ht="12.75">
      <c r="A282" s="3" t="s">
        <v>291</v>
      </c>
      <c r="B282" s="29" t="s">
        <v>149</v>
      </c>
      <c r="C282" s="4" t="s">
        <v>10</v>
      </c>
      <c r="D282" s="4" t="s">
        <v>0</v>
      </c>
      <c r="E282" s="4" t="s">
        <v>112</v>
      </c>
      <c r="F282" s="4" t="s">
        <v>289</v>
      </c>
      <c r="G282" s="113">
        <v>1080</v>
      </c>
      <c r="H282" s="117">
        <f t="shared" si="7"/>
        <v>1139.3999999999999</v>
      </c>
      <c r="I282" s="117">
        <f t="shared" si="8"/>
        <v>1196.37</v>
      </c>
      <c r="J282" s="88"/>
      <c r="K282" s="82"/>
      <c r="L282" s="82"/>
      <c r="M282" s="82"/>
    </row>
    <row r="283" spans="1:13" s="13" customFormat="1" ht="12.75">
      <c r="A283" s="3" t="s">
        <v>105</v>
      </c>
      <c r="B283" s="127">
        <v>678</v>
      </c>
      <c r="C283" s="4" t="s">
        <v>10</v>
      </c>
      <c r="D283" s="4" t="s">
        <v>0</v>
      </c>
      <c r="E283" s="4" t="s">
        <v>62</v>
      </c>
      <c r="F283" s="4"/>
      <c r="G283" s="113">
        <f>G284+G286</f>
        <v>671.8</v>
      </c>
      <c r="H283" s="117">
        <f t="shared" si="7"/>
        <v>708.7489999999999</v>
      </c>
      <c r="I283" s="117">
        <f t="shared" si="8"/>
        <v>744.1864499999999</v>
      </c>
      <c r="J283" s="64"/>
      <c r="K283" s="58"/>
      <c r="L283" s="58"/>
      <c r="M283" s="58"/>
    </row>
    <row r="284" spans="1:13" s="13" customFormat="1" ht="24.75" customHeight="1">
      <c r="A284" s="3" t="s">
        <v>113</v>
      </c>
      <c r="B284" s="29" t="s">
        <v>149</v>
      </c>
      <c r="C284" s="4" t="s">
        <v>10</v>
      </c>
      <c r="D284" s="4" t="s">
        <v>0</v>
      </c>
      <c r="E284" s="4" t="s">
        <v>256</v>
      </c>
      <c r="F284" s="4"/>
      <c r="G284" s="113">
        <f>G285</f>
        <v>671.8</v>
      </c>
      <c r="H284" s="117">
        <f t="shared" si="7"/>
        <v>708.7489999999999</v>
      </c>
      <c r="I284" s="117">
        <f t="shared" si="8"/>
        <v>744.1864499999999</v>
      </c>
      <c r="J284" s="64"/>
      <c r="K284" s="58"/>
      <c r="L284" s="58"/>
      <c r="M284" s="58"/>
    </row>
    <row r="285" spans="1:13" s="84" customFormat="1" ht="25.5">
      <c r="A285" s="3" t="s">
        <v>288</v>
      </c>
      <c r="B285" s="127">
        <v>678</v>
      </c>
      <c r="C285" s="4" t="s">
        <v>10</v>
      </c>
      <c r="D285" s="4" t="s">
        <v>0</v>
      </c>
      <c r="E285" s="4" t="s">
        <v>256</v>
      </c>
      <c r="F285" s="4" t="s">
        <v>286</v>
      </c>
      <c r="G285" s="113">
        <v>671.8</v>
      </c>
      <c r="H285" s="117">
        <f t="shared" si="7"/>
        <v>708.7489999999999</v>
      </c>
      <c r="I285" s="117">
        <f t="shared" si="8"/>
        <v>744.1864499999999</v>
      </c>
      <c r="J285" s="88"/>
      <c r="K285" s="82"/>
      <c r="L285" s="82"/>
      <c r="M285" s="82"/>
    </row>
    <row r="286" spans="1:13" s="13" customFormat="1" ht="38.25" hidden="1">
      <c r="A286" s="3" t="s">
        <v>171</v>
      </c>
      <c r="B286" s="29" t="s">
        <v>149</v>
      </c>
      <c r="C286" s="4" t="s">
        <v>10</v>
      </c>
      <c r="D286" s="4" t="s">
        <v>0</v>
      </c>
      <c r="E286" s="4" t="s">
        <v>170</v>
      </c>
      <c r="F286" s="4"/>
      <c r="G286" s="113">
        <f>G287</f>
        <v>0</v>
      </c>
      <c r="H286" s="123">
        <f aca="true" t="shared" si="9" ref="H286:H344">G286*1.055</f>
        <v>0</v>
      </c>
      <c r="I286" s="123">
        <f aca="true" t="shared" si="10" ref="I286:I344">H286*1.05</f>
        <v>0</v>
      </c>
      <c r="J286" s="64"/>
      <c r="K286" s="58"/>
      <c r="L286" s="58"/>
      <c r="M286" s="58"/>
    </row>
    <row r="287" spans="1:13" s="13" customFormat="1" ht="12.75" hidden="1">
      <c r="A287" s="3" t="s">
        <v>80</v>
      </c>
      <c r="B287" s="29" t="s">
        <v>149</v>
      </c>
      <c r="C287" s="4" t="s">
        <v>10</v>
      </c>
      <c r="D287" s="4" t="s">
        <v>0</v>
      </c>
      <c r="E287" s="4" t="s">
        <v>170</v>
      </c>
      <c r="F287" s="4" t="s">
        <v>81</v>
      </c>
      <c r="G287" s="113"/>
      <c r="H287" s="123">
        <f t="shared" si="9"/>
        <v>0</v>
      </c>
      <c r="I287" s="123">
        <f t="shared" si="10"/>
        <v>0</v>
      </c>
      <c r="J287" s="64"/>
      <c r="K287" s="58"/>
      <c r="L287" s="58"/>
      <c r="M287" s="58"/>
    </row>
    <row r="288" spans="1:13" s="13" customFormat="1" ht="12.75" hidden="1">
      <c r="A288" s="30" t="s">
        <v>50</v>
      </c>
      <c r="B288" s="29" t="s">
        <v>149</v>
      </c>
      <c r="C288" s="4" t="s">
        <v>10</v>
      </c>
      <c r="D288" s="4" t="s">
        <v>6</v>
      </c>
      <c r="E288" s="4" t="s">
        <v>51</v>
      </c>
      <c r="F288" s="4"/>
      <c r="G288" s="113">
        <f>G289</f>
        <v>0</v>
      </c>
      <c r="H288" s="123">
        <f t="shared" si="9"/>
        <v>0</v>
      </c>
      <c r="I288" s="123">
        <f t="shared" si="10"/>
        <v>0</v>
      </c>
      <c r="J288" s="63"/>
      <c r="K288" s="59"/>
      <c r="L288" s="59"/>
      <c r="M288" s="59"/>
    </row>
    <row r="289" spans="1:13" s="13" customFormat="1" ht="12.75" hidden="1">
      <c r="A289" s="30" t="s">
        <v>31</v>
      </c>
      <c r="B289" s="127">
        <v>678</v>
      </c>
      <c r="C289" s="4" t="s">
        <v>10</v>
      </c>
      <c r="D289" s="4" t="s">
        <v>6</v>
      </c>
      <c r="E289" s="4" t="s">
        <v>115</v>
      </c>
      <c r="F289" s="4"/>
      <c r="G289" s="113">
        <f>G290</f>
        <v>0</v>
      </c>
      <c r="H289" s="123">
        <f t="shared" si="9"/>
        <v>0</v>
      </c>
      <c r="I289" s="123">
        <f t="shared" si="10"/>
        <v>0</v>
      </c>
      <c r="J289" s="64"/>
      <c r="K289" s="58"/>
      <c r="L289" s="58"/>
      <c r="M289" s="58"/>
    </row>
    <row r="290" spans="1:13" s="13" customFormat="1" ht="12.75" hidden="1">
      <c r="A290" s="30" t="s">
        <v>80</v>
      </c>
      <c r="B290" s="29" t="s">
        <v>149</v>
      </c>
      <c r="C290" s="4" t="s">
        <v>10</v>
      </c>
      <c r="D290" s="4" t="s">
        <v>6</v>
      </c>
      <c r="E290" s="4" t="s">
        <v>115</v>
      </c>
      <c r="F290" s="4" t="s">
        <v>81</v>
      </c>
      <c r="G290" s="113"/>
      <c r="H290" s="123">
        <f t="shared" si="9"/>
        <v>0</v>
      </c>
      <c r="I290" s="123">
        <f t="shared" si="10"/>
        <v>0</v>
      </c>
      <c r="J290" s="64"/>
      <c r="K290" s="58"/>
      <c r="L290" s="58"/>
      <c r="M290" s="58"/>
    </row>
    <row r="291" spans="1:13" s="28" customFormat="1" ht="25.5">
      <c r="A291" s="22" t="s">
        <v>254</v>
      </c>
      <c r="B291" s="23">
        <v>682</v>
      </c>
      <c r="C291" s="115"/>
      <c r="D291" s="115"/>
      <c r="E291" s="115"/>
      <c r="F291" s="21"/>
      <c r="G291" s="112">
        <f>G292</f>
        <v>3631.2999999999997</v>
      </c>
      <c r="H291" s="116">
        <f t="shared" si="9"/>
        <v>3831.0214999999994</v>
      </c>
      <c r="I291" s="116">
        <f t="shared" si="10"/>
        <v>4022.5725749999997</v>
      </c>
      <c r="J291" s="109"/>
      <c r="K291" s="66"/>
      <c r="L291" s="66"/>
      <c r="M291" s="66"/>
    </row>
    <row r="292" spans="1:13" s="13" customFormat="1" ht="12.75">
      <c r="A292" s="3" t="s">
        <v>47</v>
      </c>
      <c r="B292" s="127">
        <v>682</v>
      </c>
      <c r="C292" s="4" t="s">
        <v>10</v>
      </c>
      <c r="D292" s="4"/>
      <c r="E292" s="4"/>
      <c r="F292" s="4"/>
      <c r="G292" s="113">
        <f>G293+G303+G306</f>
        <v>3631.2999999999997</v>
      </c>
      <c r="H292" s="117">
        <f t="shared" si="9"/>
        <v>3831.0214999999994</v>
      </c>
      <c r="I292" s="117">
        <f t="shared" si="10"/>
        <v>4022.5725749999997</v>
      </c>
      <c r="J292" s="64"/>
      <c r="K292" s="64"/>
      <c r="L292" s="64"/>
      <c r="M292" s="64"/>
    </row>
    <row r="293" spans="1:13" s="13" customFormat="1" ht="12.75">
      <c r="A293" s="3" t="s">
        <v>111</v>
      </c>
      <c r="B293" s="127">
        <v>682</v>
      </c>
      <c r="C293" s="4" t="s">
        <v>10</v>
      </c>
      <c r="D293" s="4" t="s">
        <v>0</v>
      </c>
      <c r="E293" s="4"/>
      <c r="F293" s="4"/>
      <c r="G293" s="113">
        <f>G294+G298</f>
        <v>3365.7</v>
      </c>
      <c r="H293" s="117">
        <f t="shared" si="9"/>
        <v>3550.8134999999997</v>
      </c>
      <c r="I293" s="117">
        <f t="shared" si="10"/>
        <v>3728.354175</v>
      </c>
      <c r="J293" s="64"/>
      <c r="K293" s="64"/>
      <c r="L293" s="64"/>
      <c r="M293" s="64"/>
    </row>
    <row r="294" spans="1:13" s="13" customFormat="1" ht="12.75">
      <c r="A294" s="3" t="s">
        <v>49</v>
      </c>
      <c r="B294" s="29" t="s">
        <v>133</v>
      </c>
      <c r="C294" s="4" t="s">
        <v>10</v>
      </c>
      <c r="D294" s="4" t="s">
        <v>0</v>
      </c>
      <c r="E294" s="4" t="s">
        <v>48</v>
      </c>
      <c r="F294" s="4"/>
      <c r="G294" s="113">
        <f>G295</f>
        <v>3147</v>
      </c>
      <c r="H294" s="117">
        <f t="shared" si="9"/>
        <v>3320.0849999999996</v>
      </c>
      <c r="I294" s="117">
        <f t="shared" si="10"/>
        <v>3486.0892499999995</v>
      </c>
      <c r="J294" s="64"/>
      <c r="K294" s="64"/>
      <c r="L294" s="64"/>
      <c r="M294" s="64"/>
    </row>
    <row r="295" spans="1:13" s="13" customFormat="1" ht="12.75">
      <c r="A295" s="3" t="s">
        <v>31</v>
      </c>
      <c r="B295" s="29" t="s">
        <v>133</v>
      </c>
      <c r="C295" s="4" t="s">
        <v>10</v>
      </c>
      <c r="D295" s="4" t="s">
        <v>0</v>
      </c>
      <c r="E295" s="4" t="s">
        <v>112</v>
      </c>
      <c r="F295" s="4"/>
      <c r="G295" s="113">
        <f>G296+G297</f>
        <v>3147</v>
      </c>
      <c r="H295" s="117">
        <f t="shared" si="9"/>
        <v>3320.0849999999996</v>
      </c>
      <c r="I295" s="117">
        <f t="shared" si="10"/>
        <v>3486.0892499999995</v>
      </c>
      <c r="J295" s="64"/>
      <c r="K295" s="64"/>
      <c r="L295" s="64"/>
      <c r="M295" s="64"/>
    </row>
    <row r="296" spans="1:13" s="84" customFormat="1" ht="25.5">
      <c r="A296" s="3" t="s">
        <v>288</v>
      </c>
      <c r="B296" s="29" t="s">
        <v>133</v>
      </c>
      <c r="C296" s="4" t="s">
        <v>10</v>
      </c>
      <c r="D296" s="4" t="s">
        <v>0</v>
      </c>
      <c r="E296" s="4" t="s">
        <v>112</v>
      </c>
      <c r="F296" s="4" t="s">
        <v>286</v>
      </c>
      <c r="G296" s="113">
        <f>3147-G297</f>
        <v>2607</v>
      </c>
      <c r="H296" s="117">
        <f t="shared" si="9"/>
        <v>2750.3849999999998</v>
      </c>
      <c r="I296" s="117">
        <f t="shared" si="10"/>
        <v>2887.90425</v>
      </c>
      <c r="J296" s="88"/>
      <c r="K296" s="88"/>
      <c r="L296" s="88"/>
      <c r="M296" s="88"/>
    </row>
    <row r="297" spans="1:13" s="84" customFormat="1" ht="12.75">
      <c r="A297" s="3" t="s">
        <v>291</v>
      </c>
      <c r="B297" s="29" t="s">
        <v>133</v>
      </c>
      <c r="C297" s="4" t="s">
        <v>10</v>
      </c>
      <c r="D297" s="4" t="s">
        <v>0</v>
      </c>
      <c r="E297" s="4" t="s">
        <v>112</v>
      </c>
      <c r="F297" s="4" t="s">
        <v>289</v>
      </c>
      <c r="G297" s="113">
        <v>540</v>
      </c>
      <c r="H297" s="117">
        <f t="shared" si="9"/>
        <v>569.6999999999999</v>
      </c>
      <c r="I297" s="117">
        <f t="shared" si="10"/>
        <v>598.185</v>
      </c>
      <c r="J297" s="88"/>
      <c r="K297" s="88"/>
      <c r="L297" s="88"/>
      <c r="M297" s="88"/>
    </row>
    <row r="298" spans="1:13" s="13" customFormat="1" ht="12.75">
      <c r="A298" s="3" t="s">
        <v>105</v>
      </c>
      <c r="B298" s="29" t="s">
        <v>133</v>
      </c>
      <c r="C298" s="4" t="s">
        <v>10</v>
      </c>
      <c r="D298" s="4" t="s">
        <v>0</v>
      </c>
      <c r="E298" s="4" t="s">
        <v>62</v>
      </c>
      <c r="F298" s="4"/>
      <c r="G298" s="113">
        <f>G299+G301</f>
        <v>218.7</v>
      </c>
      <c r="H298" s="117">
        <f t="shared" si="9"/>
        <v>230.72849999999997</v>
      </c>
      <c r="I298" s="117">
        <f t="shared" si="10"/>
        <v>242.26492499999998</v>
      </c>
      <c r="J298" s="64"/>
      <c r="K298" s="58"/>
      <c r="L298" s="58"/>
      <c r="M298" s="58"/>
    </row>
    <row r="299" spans="1:13" s="13" customFormat="1" ht="24.75" customHeight="1">
      <c r="A299" s="3" t="s">
        <v>113</v>
      </c>
      <c r="B299" s="29" t="s">
        <v>133</v>
      </c>
      <c r="C299" s="4" t="s">
        <v>10</v>
      </c>
      <c r="D299" s="4" t="s">
        <v>0</v>
      </c>
      <c r="E299" s="4" t="s">
        <v>256</v>
      </c>
      <c r="F299" s="4"/>
      <c r="G299" s="113">
        <f>G300</f>
        <v>218.7</v>
      </c>
      <c r="H299" s="117">
        <f t="shared" si="9"/>
        <v>230.72849999999997</v>
      </c>
      <c r="I299" s="117">
        <f t="shared" si="10"/>
        <v>242.26492499999998</v>
      </c>
      <c r="J299" s="64"/>
      <c r="K299" s="58"/>
      <c r="L299" s="58"/>
      <c r="M299" s="58"/>
    </row>
    <row r="300" spans="1:13" s="84" customFormat="1" ht="25.5">
      <c r="A300" s="3" t="s">
        <v>288</v>
      </c>
      <c r="B300" s="29" t="s">
        <v>133</v>
      </c>
      <c r="C300" s="4" t="s">
        <v>10</v>
      </c>
      <c r="D300" s="4" t="s">
        <v>0</v>
      </c>
      <c r="E300" s="4" t="s">
        <v>256</v>
      </c>
      <c r="F300" s="4" t="s">
        <v>286</v>
      </c>
      <c r="G300" s="113">
        <v>218.7</v>
      </c>
      <c r="H300" s="117">
        <f t="shared" si="9"/>
        <v>230.72849999999997</v>
      </c>
      <c r="I300" s="117">
        <f t="shared" si="10"/>
        <v>242.26492499999998</v>
      </c>
      <c r="J300" s="88"/>
      <c r="K300" s="82"/>
      <c r="L300" s="82"/>
      <c r="M300" s="82"/>
    </row>
    <row r="301" spans="1:13" s="13" customFormat="1" ht="38.25" hidden="1">
      <c r="A301" s="3" t="s">
        <v>171</v>
      </c>
      <c r="B301" s="29" t="s">
        <v>133</v>
      </c>
      <c r="C301" s="4" t="s">
        <v>10</v>
      </c>
      <c r="D301" s="4" t="s">
        <v>0</v>
      </c>
      <c r="E301" s="4" t="s">
        <v>170</v>
      </c>
      <c r="F301" s="4"/>
      <c r="G301" s="113">
        <f>G302</f>
        <v>0</v>
      </c>
      <c r="H301" s="117">
        <f t="shared" si="9"/>
        <v>0</v>
      </c>
      <c r="I301" s="117">
        <f t="shared" si="10"/>
        <v>0</v>
      </c>
      <c r="J301" s="64"/>
      <c r="K301" s="58"/>
      <c r="L301" s="58"/>
      <c r="M301" s="58"/>
    </row>
    <row r="302" spans="1:13" s="13" customFormat="1" ht="12.75" hidden="1">
      <c r="A302" s="3" t="s">
        <v>80</v>
      </c>
      <c r="B302" s="29" t="s">
        <v>133</v>
      </c>
      <c r="C302" s="4" t="s">
        <v>10</v>
      </c>
      <c r="D302" s="4" t="s">
        <v>0</v>
      </c>
      <c r="E302" s="4" t="s">
        <v>170</v>
      </c>
      <c r="F302" s="4" t="s">
        <v>81</v>
      </c>
      <c r="G302" s="113"/>
      <c r="H302" s="117">
        <f t="shared" si="9"/>
        <v>0</v>
      </c>
      <c r="I302" s="117">
        <f t="shared" si="10"/>
        <v>0</v>
      </c>
      <c r="J302" s="64"/>
      <c r="K302" s="58"/>
      <c r="L302" s="58"/>
      <c r="M302" s="58"/>
    </row>
    <row r="303" spans="1:13" s="13" customFormat="1" ht="12.75" hidden="1">
      <c r="A303" s="3" t="s">
        <v>52</v>
      </c>
      <c r="B303" s="29" t="s">
        <v>133</v>
      </c>
      <c r="C303" s="4" t="s">
        <v>10</v>
      </c>
      <c r="D303" s="4" t="s">
        <v>6</v>
      </c>
      <c r="E303" s="4" t="s">
        <v>53</v>
      </c>
      <c r="F303" s="4"/>
      <c r="G303" s="113">
        <f>G304</f>
        <v>0</v>
      </c>
      <c r="H303" s="117">
        <f t="shared" si="9"/>
        <v>0</v>
      </c>
      <c r="I303" s="117">
        <f t="shared" si="10"/>
        <v>0</v>
      </c>
      <c r="J303" s="64"/>
      <c r="K303" s="58"/>
      <c r="L303" s="58"/>
      <c r="M303" s="58"/>
    </row>
    <row r="304" spans="1:13" s="13" customFormat="1" ht="12.75" hidden="1">
      <c r="A304" s="3" t="s">
        <v>31</v>
      </c>
      <c r="B304" s="29" t="s">
        <v>133</v>
      </c>
      <c r="C304" s="4" t="s">
        <v>10</v>
      </c>
      <c r="D304" s="4" t="s">
        <v>6</v>
      </c>
      <c r="E304" s="4" t="s">
        <v>114</v>
      </c>
      <c r="F304" s="4"/>
      <c r="G304" s="113">
        <f>G305</f>
        <v>0</v>
      </c>
      <c r="H304" s="117">
        <f t="shared" si="9"/>
        <v>0</v>
      </c>
      <c r="I304" s="117">
        <f t="shared" si="10"/>
        <v>0</v>
      </c>
      <c r="J304" s="64"/>
      <c r="K304" s="58"/>
      <c r="L304" s="58"/>
      <c r="M304" s="58"/>
    </row>
    <row r="305" spans="1:13" s="13" customFormat="1" ht="12.75" hidden="1">
      <c r="A305" s="3" t="s">
        <v>80</v>
      </c>
      <c r="B305" s="29" t="s">
        <v>133</v>
      </c>
      <c r="C305" s="4" t="s">
        <v>10</v>
      </c>
      <c r="D305" s="4" t="s">
        <v>6</v>
      </c>
      <c r="E305" s="4" t="s">
        <v>114</v>
      </c>
      <c r="F305" s="4" t="s">
        <v>81</v>
      </c>
      <c r="G305" s="113"/>
      <c r="H305" s="117">
        <f t="shared" si="9"/>
        <v>0</v>
      </c>
      <c r="I305" s="117">
        <f t="shared" si="10"/>
        <v>0</v>
      </c>
      <c r="J305" s="64"/>
      <c r="K305" s="58"/>
      <c r="L305" s="58"/>
      <c r="M305" s="58"/>
    </row>
    <row r="306" spans="1:13" s="13" customFormat="1" ht="12.75">
      <c r="A306" s="3" t="s">
        <v>105</v>
      </c>
      <c r="B306" s="29" t="s">
        <v>133</v>
      </c>
      <c r="C306" s="4" t="s">
        <v>10</v>
      </c>
      <c r="D306" s="4" t="s">
        <v>6</v>
      </c>
      <c r="E306" s="4" t="s">
        <v>62</v>
      </c>
      <c r="F306" s="4"/>
      <c r="G306" s="113">
        <f>G307</f>
        <v>265.6</v>
      </c>
      <c r="H306" s="117">
        <f t="shared" si="9"/>
        <v>280.208</v>
      </c>
      <c r="I306" s="117">
        <f t="shared" si="10"/>
        <v>294.21840000000003</v>
      </c>
      <c r="J306" s="67"/>
      <c r="K306" s="58"/>
      <c r="L306" s="58"/>
      <c r="M306" s="58"/>
    </row>
    <row r="307" spans="1:13" s="13" customFormat="1" ht="24.75" customHeight="1">
      <c r="A307" s="3" t="s">
        <v>113</v>
      </c>
      <c r="B307" s="29" t="s">
        <v>133</v>
      </c>
      <c r="C307" s="4" t="s">
        <v>10</v>
      </c>
      <c r="D307" s="4" t="s">
        <v>6</v>
      </c>
      <c r="E307" s="4" t="s">
        <v>256</v>
      </c>
      <c r="F307" s="4"/>
      <c r="G307" s="113">
        <f>G308</f>
        <v>265.6</v>
      </c>
      <c r="H307" s="117">
        <f t="shared" si="9"/>
        <v>280.208</v>
      </c>
      <c r="I307" s="117">
        <f t="shared" si="10"/>
        <v>294.21840000000003</v>
      </c>
      <c r="J307" s="68"/>
      <c r="K307" s="58"/>
      <c r="L307" s="58"/>
      <c r="M307" s="58"/>
    </row>
    <row r="308" spans="1:13" s="84" customFormat="1" ht="25.5">
      <c r="A308" s="3" t="s">
        <v>288</v>
      </c>
      <c r="B308" s="29" t="s">
        <v>133</v>
      </c>
      <c r="C308" s="4" t="s">
        <v>10</v>
      </c>
      <c r="D308" s="4" t="s">
        <v>6</v>
      </c>
      <c r="E308" s="4" t="s">
        <v>256</v>
      </c>
      <c r="F308" s="4" t="s">
        <v>286</v>
      </c>
      <c r="G308" s="113">
        <v>265.6</v>
      </c>
      <c r="H308" s="117">
        <f t="shared" si="9"/>
        <v>280.208</v>
      </c>
      <c r="I308" s="117">
        <f t="shared" si="10"/>
        <v>294.21840000000003</v>
      </c>
      <c r="J308" s="89"/>
      <c r="K308" s="82"/>
      <c r="L308" s="82"/>
      <c r="M308" s="82"/>
    </row>
    <row r="309" spans="1:13" s="24" customFormat="1" ht="25.5">
      <c r="A309" s="22" t="s">
        <v>173</v>
      </c>
      <c r="B309" s="23">
        <v>680</v>
      </c>
      <c r="C309" s="115"/>
      <c r="D309" s="115"/>
      <c r="E309" s="115"/>
      <c r="F309" s="21"/>
      <c r="G309" s="112">
        <f>G310</f>
        <v>33725.7</v>
      </c>
      <c r="H309" s="116">
        <f t="shared" si="9"/>
        <v>35580.61349999999</v>
      </c>
      <c r="I309" s="116">
        <f t="shared" si="10"/>
        <v>37359.644174999994</v>
      </c>
      <c r="J309" s="75"/>
      <c r="K309" s="56"/>
      <c r="L309" s="56"/>
      <c r="M309" s="56"/>
    </row>
    <row r="310" spans="1:13" s="13" customFormat="1" ht="12.75">
      <c r="A310" s="3" t="s">
        <v>55</v>
      </c>
      <c r="B310" s="29" t="s">
        <v>134</v>
      </c>
      <c r="C310" s="4" t="s">
        <v>7</v>
      </c>
      <c r="D310" s="4"/>
      <c r="E310" s="14"/>
      <c r="F310" s="4"/>
      <c r="G310" s="113">
        <f>G311</f>
        <v>33725.7</v>
      </c>
      <c r="H310" s="117">
        <f t="shared" si="9"/>
        <v>35580.61349999999</v>
      </c>
      <c r="I310" s="117">
        <f t="shared" si="10"/>
        <v>37359.644174999994</v>
      </c>
      <c r="J310" s="63"/>
      <c r="K310" s="62"/>
      <c r="L310" s="62"/>
      <c r="M310" s="62"/>
    </row>
    <row r="311" spans="1:13" s="13" customFormat="1" ht="12.75">
      <c r="A311" s="3" t="s">
        <v>56</v>
      </c>
      <c r="B311" s="29" t="s">
        <v>134</v>
      </c>
      <c r="C311" s="4" t="s">
        <v>7</v>
      </c>
      <c r="D311" s="4" t="s">
        <v>6</v>
      </c>
      <c r="E311" s="14"/>
      <c r="F311" s="4"/>
      <c r="G311" s="113">
        <f>G312</f>
        <v>33725.7</v>
      </c>
      <c r="H311" s="117">
        <f t="shared" si="9"/>
        <v>35580.61349999999</v>
      </c>
      <c r="I311" s="117">
        <f t="shared" si="10"/>
        <v>37359.644174999994</v>
      </c>
      <c r="J311" s="63"/>
      <c r="K311" s="62"/>
      <c r="L311" s="62"/>
      <c r="M311" s="62"/>
    </row>
    <row r="312" spans="1:13" s="13" customFormat="1" ht="12.75">
      <c r="A312" s="3" t="s">
        <v>57</v>
      </c>
      <c r="B312" s="29" t="s">
        <v>134</v>
      </c>
      <c r="C312" s="4" t="s">
        <v>7</v>
      </c>
      <c r="D312" s="4" t="s">
        <v>6</v>
      </c>
      <c r="E312" s="4" t="s">
        <v>116</v>
      </c>
      <c r="F312" s="4"/>
      <c r="G312" s="113">
        <f>G313</f>
        <v>33725.7</v>
      </c>
      <c r="H312" s="117">
        <f t="shared" si="9"/>
        <v>35580.61349999999</v>
      </c>
      <c r="I312" s="117">
        <f t="shared" si="10"/>
        <v>37359.644174999994</v>
      </c>
      <c r="J312" s="64"/>
      <c r="K312" s="58"/>
      <c r="L312" s="58"/>
      <c r="M312" s="58"/>
    </row>
    <row r="313" spans="1:13" s="13" customFormat="1" ht="12.75">
      <c r="A313" s="3" t="s">
        <v>31</v>
      </c>
      <c r="B313" s="29" t="s">
        <v>134</v>
      </c>
      <c r="C313" s="4" t="s">
        <v>7</v>
      </c>
      <c r="D313" s="4" t="s">
        <v>6</v>
      </c>
      <c r="E313" s="4" t="s">
        <v>117</v>
      </c>
      <c r="F313" s="4"/>
      <c r="G313" s="113">
        <f>G314+G315</f>
        <v>33725.7</v>
      </c>
      <c r="H313" s="117">
        <f t="shared" si="9"/>
        <v>35580.61349999999</v>
      </c>
      <c r="I313" s="117">
        <f t="shared" si="10"/>
        <v>37359.644174999994</v>
      </c>
      <c r="J313" s="64"/>
      <c r="K313" s="58"/>
      <c r="L313" s="58"/>
      <c r="M313" s="58"/>
    </row>
    <row r="314" spans="1:13" s="84" customFormat="1" ht="25.5">
      <c r="A314" s="3" t="s">
        <v>288</v>
      </c>
      <c r="B314" s="29" t="s">
        <v>134</v>
      </c>
      <c r="C314" s="4" t="s">
        <v>7</v>
      </c>
      <c r="D314" s="4" t="s">
        <v>6</v>
      </c>
      <c r="E314" s="4" t="s">
        <v>117</v>
      </c>
      <c r="F314" s="4" t="s">
        <v>286</v>
      </c>
      <c r="G314" s="113">
        <f>33725.7-G315</f>
        <v>26080.899999999998</v>
      </c>
      <c r="H314" s="117">
        <f t="shared" si="9"/>
        <v>27515.349499999997</v>
      </c>
      <c r="I314" s="117">
        <f t="shared" si="10"/>
        <v>28891.116974999997</v>
      </c>
      <c r="J314" s="88"/>
      <c r="K314" s="82"/>
      <c r="L314" s="82"/>
      <c r="M314" s="82"/>
    </row>
    <row r="315" spans="1:13" s="84" customFormat="1" ht="12.75">
      <c r="A315" s="3" t="s">
        <v>291</v>
      </c>
      <c r="B315" s="29" t="s">
        <v>134</v>
      </c>
      <c r="C315" s="4" t="s">
        <v>7</v>
      </c>
      <c r="D315" s="4" t="s">
        <v>6</v>
      </c>
      <c r="E315" s="4" t="s">
        <v>117</v>
      </c>
      <c r="F315" s="4" t="s">
        <v>289</v>
      </c>
      <c r="G315" s="113">
        <v>7644.8</v>
      </c>
      <c r="H315" s="117">
        <f t="shared" si="9"/>
        <v>8065.264</v>
      </c>
      <c r="I315" s="117">
        <f t="shared" si="10"/>
        <v>8468.5272</v>
      </c>
      <c r="J315" s="102">
        <v>310</v>
      </c>
      <c r="K315" s="82"/>
      <c r="L315" s="82"/>
      <c r="M315" s="82"/>
    </row>
    <row r="316" spans="1:13" s="24" customFormat="1" ht="25.5">
      <c r="A316" s="22" t="s">
        <v>153</v>
      </c>
      <c r="B316" s="23">
        <v>679</v>
      </c>
      <c r="C316" s="115"/>
      <c r="D316" s="115"/>
      <c r="E316" s="115"/>
      <c r="F316" s="21"/>
      <c r="G316" s="112">
        <f>G317</f>
        <v>70603.69999999998</v>
      </c>
      <c r="H316" s="116">
        <f t="shared" si="9"/>
        <v>74486.90349999997</v>
      </c>
      <c r="I316" s="116">
        <f t="shared" si="10"/>
        <v>78211.24867499997</v>
      </c>
      <c r="J316" s="100"/>
      <c r="K316" s="56"/>
      <c r="L316" s="56"/>
      <c r="M316" s="56"/>
    </row>
    <row r="317" spans="1:13" s="13" customFormat="1" ht="12.75">
      <c r="A317" s="3" t="s">
        <v>55</v>
      </c>
      <c r="B317" s="29" t="s">
        <v>135</v>
      </c>
      <c r="C317" s="4" t="s">
        <v>7</v>
      </c>
      <c r="D317" s="4"/>
      <c r="E317" s="14"/>
      <c r="F317" s="4"/>
      <c r="G317" s="113">
        <f>G318+G341</f>
        <v>70603.69999999998</v>
      </c>
      <c r="H317" s="117">
        <f t="shared" si="9"/>
        <v>74486.90349999997</v>
      </c>
      <c r="I317" s="117">
        <f t="shared" si="10"/>
        <v>78211.24867499997</v>
      </c>
      <c r="J317" s="63"/>
      <c r="K317" s="62"/>
      <c r="L317" s="62"/>
      <c r="M317" s="62"/>
    </row>
    <row r="318" spans="1:14" s="13" customFormat="1" ht="12.75">
      <c r="A318" s="3" t="s">
        <v>139</v>
      </c>
      <c r="B318" s="29" t="s">
        <v>135</v>
      </c>
      <c r="C318" s="4" t="s">
        <v>7</v>
      </c>
      <c r="D318" s="4" t="s">
        <v>1</v>
      </c>
      <c r="E318" s="4"/>
      <c r="F318" s="4"/>
      <c r="G318" s="113">
        <f>G319+G320+G323+G325+G327+G330+G334+G337+G324</f>
        <v>66482.19999999998</v>
      </c>
      <c r="H318" s="117">
        <f t="shared" si="9"/>
        <v>70138.72099999998</v>
      </c>
      <c r="I318" s="117">
        <f t="shared" si="10"/>
        <v>73645.65704999998</v>
      </c>
      <c r="J318" s="63"/>
      <c r="K318" s="59"/>
      <c r="L318" s="59"/>
      <c r="M318" s="59"/>
      <c r="N318" s="45"/>
    </row>
    <row r="319" spans="1:13" s="84" customFormat="1" ht="12.75">
      <c r="A319" s="130" t="s">
        <v>119</v>
      </c>
      <c r="B319" s="29" t="s">
        <v>135</v>
      </c>
      <c r="C319" s="4" t="s">
        <v>7</v>
      </c>
      <c r="D319" s="4" t="s">
        <v>1</v>
      </c>
      <c r="E319" s="4" t="s">
        <v>118</v>
      </c>
      <c r="F319" s="4" t="s">
        <v>296</v>
      </c>
      <c r="G319" s="113">
        <v>439.9</v>
      </c>
      <c r="H319" s="117">
        <f t="shared" si="9"/>
        <v>464.0944999999999</v>
      </c>
      <c r="I319" s="117">
        <f t="shared" si="10"/>
        <v>487.2992249999999</v>
      </c>
      <c r="J319" s="93"/>
      <c r="K319" s="87"/>
      <c r="L319" s="87"/>
      <c r="M319" s="87"/>
    </row>
    <row r="320" spans="1:13" s="84" customFormat="1" ht="12.75" hidden="1">
      <c r="A320" s="120" t="s">
        <v>156</v>
      </c>
      <c r="B320" s="131">
        <v>679</v>
      </c>
      <c r="C320" s="132">
        <v>10</v>
      </c>
      <c r="D320" s="118" t="s">
        <v>1</v>
      </c>
      <c r="E320" s="132" t="s">
        <v>157</v>
      </c>
      <c r="F320" s="4" t="s">
        <v>24</v>
      </c>
      <c r="G320" s="113">
        <f>G321+G322</f>
        <v>0</v>
      </c>
      <c r="H320" s="117">
        <f t="shared" si="9"/>
        <v>0</v>
      </c>
      <c r="I320" s="117">
        <f t="shared" si="10"/>
        <v>0</v>
      </c>
      <c r="J320" s="93"/>
      <c r="K320" s="87"/>
      <c r="L320" s="87"/>
      <c r="M320" s="87"/>
    </row>
    <row r="321" spans="1:13" s="84" customFormat="1" ht="12.75" hidden="1">
      <c r="A321" s="120" t="s">
        <v>207</v>
      </c>
      <c r="B321" s="131">
        <v>679</v>
      </c>
      <c r="C321" s="132">
        <v>10</v>
      </c>
      <c r="D321" s="118" t="s">
        <v>1</v>
      </c>
      <c r="E321" s="132" t="s">
        <v>204</v>
      </c>
      <c r="F321" s="4" t="s">
        <v>24</v>
      </c>
      <c r="G321" s="113"/>
      <c r="H321" s="117">
        <f t="shared" si="9"/>
        <v>0</v>
      </c>
      <c r="I321" s="117">
        <f t="shared" si="10"/>
        <v>0</v>
      </c>
      <c r="J321" s="93"/>
      <c r="K321" s="87"/>
      <c r="L321" s="87"/>
      <c r="M321" s="87"/>
    </row>
    <row r="322" spans="1:13" s="84" customFormat="1" ht="12.75" hidden="1">
      <c r="A322" s="120" t="s">
        <v>221</v>
      </c>
      <c r="B322" s="131">
        <v>679</v>
      </c>
      <c r="C322" s="132">
        <v>10</v>
      </c>
      <c r="D322" s="118" t="s">
        <v>1</v>
      </c>
      <c r="E322" s="132" t="s">
        <v>205</v>
      </c>
      <c r="F322" s="4" t="s">
        <v>24</v>
      </c>
      <c r="G322" s="113"/>
      <c r="H322" s="117">
        <f t="shared" si="9"/>
        <v>0</v>
      </c>
      <c r="I322" s="117">
        <f t="shared" si="10"/>
        <v>0</v>
      </c>
      <c r="J322" s="93"/>
      <c r="K322" s="87"/>
      <c r="L322" s="87"/>
      <c r="M322" s="87"/>
    </row>
    <row r="323" spans="1:13" s="84" customFormat="1" ht="13.5" customHeight="1" hidden="1">
      <c r="A323" s="120" t="s">
        <v>151</v>
      </c>
      <c r="B323" s="29" t="s">
        <v>135</v>
      </c>
      <c r="C323" s="4" t="s">
        <v>7</v>
      </c>
      <c r="D323" s="4" t="s">
        <v>1</v>
      </c>
      <c r="E323" s="4" t="s">
        <v>150</v>
      </c>
      <c r="F323" s="4" t="s">
        <v>24</v>
      </c>
      <c r="G323" s="113"/>
      <c r="H323" s="117">
        <f t="shared" si="9"/>
        <v>0</v>
      </c>
      <c r="I323" s="117">
        <f t="shared" si="10"/>
        <v>0</v>
      </c>
      <c r="J323" s="93"/>
      <c r="K323" s="87"/>
      <c r="L323" s="87"/>
      <c r="M323" s="87"/>
    </row>
    <row r="324" spans="1:13" s="84" customFormat="1" ht="13.5" customHeight="1" hidden="1">
      <c r="A324" s="3" t="s">
        <v>263</v>
      </c>
      <c r="B324" s="29" t="s">
        <v>135</v>
      </c>
      <c r="C324" s="4" t="s">
        <v>7</v>
      </c>
      <c r="D324" s="4" t="s">
        <v>1</v>
      </c>
      <c r="E324" s="4" t="s">
        <v>262</v>
      </c>
      <c r="F324" s="4" t="s">
        <v>24</v>
      </c>
      <c r="G324" s="113"/>
      <c r="H324" s="117">
        <f t="shared" si="9"/>
        <v>0</v>
      </c>
      <c r="I324" s="117">
        <f t="shared" si="10"/>
        <v>0</v>
      </c>
      <c r="J324" s="93"/>
      <c r="K324" s="87"/>
      <c r="L324" s="87"/>
      <c r="M324" s="87"/>
    </row>
    <row r="325" spans="1:13" s="84" customFormat="1" ht="12.75">
      <c r="A325" s="3" t="s">
        <v>123</v>
      </c>
      <c r="B325" s="29" t="s">
        <v>135</v>
      </c>
      <c r="C325" s="4" t="s">
        <v>7</v>
      </c>
      <c r="D325" s="4" t="s">
        <v>1</v>
      </c>
      <c r="E325" s="4" t="s">
        <v>189</v>
      </c>
      <c r="F325" s="4" t="s">
        <v>296</v>
      </c>
      <c r="G325" s="113">
        <f>G326</f>
        <v>30363.5</v>
      </c>
      <c r="H325" s="117">
        <f t="shared" si="9"/>
        <v>32033.492499999997</v>
      </c>
      <c r="I325" s="117">
        <f t="shared" si="10"/>
        <v>33635.167125</v>
      </c>
      <c r="J325" s="93"/>
      <c r="K325" s="87"/>
      <c r="L325" s="87"/>
      <c r="M325" s="87"/>
    </row>
    <row r="326" spans="1:13" s="84" customFormat="1" ht="12.75">
      <c r="A326" s="120" t="s">
        <v>141</v>
      </c>
      <c r="B326" s="29" t="s">
        <v>135</v>
      </c>
      <c r="C326" s="4" t="s">
        <v>7</v>
      </c>
      <c r="D326" s="4" t="s">
        <v>1</v>
      </c>
      <c r="E326" s="4" t="s">
        <v>190</v>
      </c>
      <c r="F326" s="4" t="s">
        <v>296</v>
      </c>
      <c r="G326" s="113">
        <v>30363.5</v>
      </c>
      <c r="H326" s="117">
        <f t="shared" si="9"/>
        <v>32033.492499999997</v>
      </c>
      <c r="I326" s="117">
        <f t="shared" si="10"/>
        <v>33635.167125</v>
      </c>
      <c r="J326" s="93"/>
      <c r="K326" s="87"/>
      <c r="L326" s="87"/>
      <c r="M326" s="87"/>
    </row>
    <row r="327" spans="1:13" s="84" customFormat="1" ht="12.75">
      <c r="A327" s="3" t="s">
        <v>121</v>
      </c>
      <c r="B327" s="29" t="s">
        <v>135</v>
      </c>
      <c r="C327" s="4" t="s">
        <v>7</v>
      </c>
      <c r="D327" s="4" t="s">
        <v>1</v>
      </c>
      <c r="E327" s="4" t="s">
        <v>185</v>
      </c>
      <c r="F327" s="4" t="s">
        <v>304</v>
      </c>
      <c r="G327" s="113">
        <f>G328+G329</f>
        <v>3970</v>
      </c>
      <c r="H327" s="117">
        <f t="shared" si="9"/>
        <v>4188.349999999999</v>
      </c>
      <c r="I327" s="117">
        <f t="shared" si="10"/>
        <v>4397.7675</v>
      </c>
      <c r="J327" s="93"/>
      <c r="K327" s="87"/>
      <c r="L327" s="87"/>
      <c r="M327" s="87"/>
    </row>
    <row r="328" spans="1:13" s="84" customFormat="1" ht="12.75">
      <c r="A328" s="120" t="s">
        <v>141</v>
      </c>
      <c r="B328" s="29" t="s">
        <v>135</v>
      </c>
      <c r="C328" s="4" t="s">
        <v>7</v>
      </c>
      <c r="D328" s="4" t="s">
        <v>1</v>
      </c>
      <c r="E328" s="4" t="s">
        <v>186</v>
      </c>
      <c r="F328" s="4" t="s">
        <v>304</v>
      </c>
      <c r="G328" s="113">
        <v>3970</v>
      </c>
      <c r="H328" s="117">
        <f t="shared" si="9"/>
        <v>4188.349999999999</v>
      </c>
      <c r="I328" s="117">
        <f t="shared" si="10"/>
        <v>4397.7675</v>
      </c>
      <c r="J328" s="93"/>
      <c r="K328" s="87"/>
      <c r="L328" s="87"/>
      <c r="M328" s="87"/>
    </row>
    <row r="329" spans="1:13" s="84" customFormat="1" ht="12.75" hidden="1">
      <c r="A329" s="120" t="s">
        <v>141</v>
      </c>
      <c r="B329" s="29" t="s">
        <v>135</v>
      </c>
      <c r="C329" s="4" t="s">
        <v>7</v>
      </c>
      <c r="D329" s="4" t="s">
        <v>1</v>
      </c>
      <c r="E329" s="4" t="s">
        <v>203</v>
      </c>
      <c r="F329" s="4" t="s">
        <v>24</v>
      </c>
      <c r="G329" s="113"/>
      <c r="H329" s="117">
        <f t="shared" si="9"/>
        <v>0</v>
      </c>
      <c r="I329" s="117">
        <f t="shared" si="10"/>
        <v>0</v>
      </c>
      <c r="J329" s="93"/>
      <c r="K329" s="87"/>
      <c r="L329" s="87"/>
      <c r="M329" s="87"/>
    </row>
    <row r="330" spans="1:13" s="84" customFormat="1" ht="12.75">
      <c r="A330" s="3" t="s">
        <v>120</v>
      </c>
      <c r="B330" s="29" t="s">
        <v>135</v>
      </c>
      <c r="C330" s="4" t="s">
        <v>7</v>
      </c>
      <c r="D330" s="4" t="s">
        <v>1</v>
      </c>
      <c r="E330" s="4" t="s">
        <v>183</v>
      </c>
      <c r="F330" s="4" t="s">
        <v>304</v>
      </c>
      <c r="G330" s="113">
        <f>G331+G332+G333</f>
        <v>31172</v>
      </c>
      <c r="H330" s="117">
        <f t="shared" si="9"/>
        <v>32886.46</v>
      </c>
      <c r="I330" s="117">
        <f t="shared" si="10"/>
        <v>34530.783</v>
      </c>
      <c r="J330" s="93"/>
      <c r="K330" s="87"/>
      <c r="L330" s="87"/>
      <c r="M330" s="87"/>
    </row>
    <row r="331" spans="1:13" s="84" customFormat="1" ht="12.75">
      <c r="A331" s="120" t="s">
        <v>141</v>
      </c>
      <c r="B331" s="29" t="s">
        <v>135</v>
      </c>
      <c r="C331" s="4" t="s">
        <v>7</v>
      </c>
      <c r="D331" s="4" t="s">
        <v>1</v>
      </c>
      <c r="E331" s="4" t="s">
        <v>184</v>
      </c>
      <c r="F331" s="4" t="s">
        <v>304</v>
      </c>
      <c r="G331" s="113">
        <v>31172</v>
      </c>
      <c r="H331" s="117">
        <f t="shared" si="9"/>
        <v>32886.46</v>
      </c>
      <c r="I331" s="117">
        <f t="shared" si="10"/>
        <v>34530.783</v>
      </c>
      <c r="J331" s="93"/>
      <c r="K331" s="87"/>
      <c r="L331" s="87"/>
      <c r="M331" s="87"/>
    </row>
    <row r="332" spans="1:13" s="84" customFormat="1" ht="12.75" hidden="1">
      <c r="A332" s="120" t="s">
        <v>209</v>
      </c>
      <c r="B332" s="29" t="s">
        <v>135</v>
      </c>
      <c r="C332" s="4" t="s">
        <v>7</v>
      </c>
      <c r="D332" s="4" t="s">
        <v>1</v>
      </c>
      <c r="E332" s="4" t="s">
        <v>202</v>
      </c>
      <c r="F332" s="4" t="s">
        <v>24</v>
      </c>
      <c r="G332" s="113"/>
      <c r="H332" s="117">
        <f t="shared" si="9"/>
        <v>0</v>
      </c>
      <c r="I332" s="117">
        <f t="shared" si="10"/>
        <v>0</v>
      </c>
      <c r="J332" s="93"/>
      <c r="K332" s="87"/>
      <c r="L332" s="87"/>
      <c r="M332" s="87"/>
    </row>
    <row r="333" spans="1:13" s="84" customFormat="1" ht="12.75" hidden="1">
      <c r="A333" s="120" t="s">
        <v>210</v>
      </c>
      <c r="B333" s="29" t="s">
        <v>135</v>
      </c>
      <c r="C333" s="4" t="s">
        <v>7</v>
      </c>
      <c r="D333" s="4" t="s">
        <v>1</v>
      </c>
      <c r="E333" s="4" t="s">
        <v>208</v>
      </c>
      <c r="F333" s="4" t="s">
        <v>24</v>
      </c>
      <c r="G333" s="113"/>
      <c r="H333" s="117">
        <f t="shared" si="9"/>
        <v>0</v>
      </c>
      <c r="I333" s="117">
        <f t="shared" si="10"/>
        <v>0</v>
      </c>
      <c r="J333" s="93"/>
      <c r="K333" s="87"/>
      <c r="L333" s="87"/>
      <c r="M333" s="87"/>
    </row>
    <row r="334" spans="1:13" s="84" customFormat="1" ht="12.75">
      <c r="A334" s="3" t="s">
        <v>122</v>
      </c>
      <c r="B334" s="29" t="s">
        <v>135</v>
      </c>
      <c r="C334" s="4" t="s">
        <v>7</v>
      </c>
      <c r="D334" s="4" t="s">
        <v>1</v>
      </c>
      <c r="E334" s="4" t="s">
        <v>187</v>
      </c>
      <c r="F334" s="4" t="s">
        <v>304</v>
      </c>
      <c r="G334" s="113">
        <f>G335+G336</f>
        <v>86.9</v>
      </c>
      <c r="H334" s="117">
        <f t="shared" si="9"/>
        <v>91.6795</v>
      </c>
      <c r="I334" s="117">
        <f t="shared" si="10"/>
        <v>96.26347500000001</v>
      </c>
      <c r="J334" s="93"/>
      <c r="K334" s="87"/>
      <c r="L334" s="87"/>
      <c r="M334" s="87"/>
    </row>
    <row r="335" spans="1:13" s="84" customFormat="1" ht="12.75">
      <c r="A335" s="120" t="s">
        <v>141</v>
      </c>
      <c r="B335" s="29" t="s">
        <v>135</v>
      </c>
      <c r="C335" s="4" t="s">
        <v>7</v>
      </c>
      <c r="D335" s="4" t="s">
        <v>1</v>
      </c>
      <c r="E335" s="4" t="s">
        <v>188</v>
      </c>
      <c r="F335" s="4" t="s">
        <v>304</v>
      </c>
      <c r="G335" s="113">
        <v>86.9</v>
      </c>
      <c r="H335" s="117">
        <f t="shared" si="9"/>
        <v>91.6795</v>
      </c>
      <c r="I335" s="117">
        <f t="shared" si="10"/>
        <v>96.26347500000001</v>
      </c>
      <c r="J335" s="93"/>
      <c r="K335" s="87"/>
      <c r="L335" s="87"/>
      <c r="M335" s="87"/>
    </row>
    <row r="336" spans="1:13" s="84" customFormat="1" ht="12.75" hidden="1">
      <c r="A336" s="120" t="s">
        <v>141</v>
      </c>
      <c r="B336" s="29" t="s">
        <v>135</v>
      </c>
      <c r="C336" s="4" t="s">
        <v>7</v>
      </c>
      <c r="D336" s="4" t="s">
        <v>1</v>
      </c>
      <c r="E336" s="4" t="s">
        <v>206</v>
      </c>
      <c r="F336" s="4" t="s">
        <v>24</v>
      </c>
      <c r="G336" s="113"/>
      <c r="H336" s="117">
        <f t="shared" si="9"/>
        <v>0</v>
      </c>
      <c r="I336" s="117">
        <f t="shared" si="10"/>
        <v>0</v>
      </c>
      <c r="J336" s="93"/>
      <c r="K336" s="87"/>
      <c r="L336" s="87"/>
      <c r="M336" s="87"/>
    </row>
    <row r="337" spans="1:13" s="84" customFormat="1" ht="12.75">
      <c r="A337" s="120" t="s">
        <v>210</v>
      </c>
      <c r="B337" s="124" t="s">
        <v>135</v>
      </c>
      <c r="C337" s="118" t="s">
        <v>7</v>
      </c>
      <c r="D337" s="118" t="s">
        <v>1</v>
      </c>
      <c r="E337" s="118" t="s">
        <v>222</v>
      </c>
      <c r="F337" s="118" t="s">
        <v>296</v>
      </c>
      <c r="G337" s="113">
        <f>G338+G339+G340</f>
        <v>449.9</v>
      </c>
      <c r="H337" s="117">
        <f t="shared" si="9"/>
        <v>474.64449999999994</v>
      </c>
      <c r="I337" s="117">
        <f t="shared" si="10"/>
        <v>498.37672499999996</v>
      </c>
      <c r="J337" s="93"/>
      <c r="K337" s="87"/>
      <c r="L337" s="87"/>
      <c r="M337" s="87"/>
    </row>
    <row r="338" spans="1:13" s="84" customFormat="1" ht="25.5">
      <c r="A338" s="120" t="s">
        <v>226</v>
      </c>
      <c r="B338" s="124" t="s">
        <v>135</v>
      </c>
      <c r="C338" s="118" t="s">
        <v>7</v>
      </c>
      <c r="D338" s="118" t="s">
        <v>1</v>
      </c>
      <c r="E338" s="118" t="s">
        <v>223</v>
      </c>
      <c r="F338" s="118" t="s">
        <v>296</v>
      </c>
      <c r="G338" s="113">
        <v>123.8</v>
      </c>
      <c r="H338" s="117">
        <f t="shared" si="9"/>
        <v>130.60899999999998</v>
      </c>
      <c r="I338" s="117">
        <f t="shared" si="10"/>
        <v>137.13944999999998</v>
      </c>
      <c r="J338" s="93"/>
      <c r="K338" s="87"/>
      <c r="L338" s="87"/>
      <c r="M338" s="87"/>
    </row>
    <row r="339" spans="1:13" s="84" customFormat="1" ht="25.5">
      <c r="A339" s="120" t="s">
        <v>225</v>
      </c>
      <c r="B339" s="124" t="s">
        <v>135</v>
      </c>
      <c r="C339" s="118" t="s">
        <v>7</v>
      </c>
      <c r="D339" s="118" t="s">
        <v>1</v>
      </c>
      <c r="E339" s="118" t="s">
        <v>224</v>
      </c>
      <c r="F339" s="118" t="s">
        <v>296</v>
      </c>
      <c r="G339" s="113">
        <v>82.6</v>
      </c>
      <c r="H339" s="117">
        <f t="shared" si="9"/>
        <v>87.14299999999999</v>
      </c>
      <c r="I339" s="117">
        <f t="shared" si="10"/>
        <v>91.50014999999999</v>
      </c>
      <c r="J339" s="93"/>
      <c r="K339" s="87"/>
      <c r="L339" s="87"/>
      <c r="M339" s="87"/>
    </row>
    <row r="340" spans="1:13" s="84" customFormat="1" ht="12.75">
      <c r="A340" s="120" t="s">
        <v>261</v>
      </c>
      <c r="B340" s="124" t="s">
        <v>135</v>
      </c>
      <c r="C340" s="118" t="s">
        <v>7</v>
      </c>
      <c r="D340" s="118" t="s">
        <v>1</v>
      </c>
      <c r="E340" s="118" t="s">
        <v>260</v>
      </c>
      <c r="F340" s="118" t="s">
        <v>296</v>
      </c>
      <c r="G340" s="113">
        <v>243.5</v>
      </c>
      <c r="H340" s="117">
        <f t="shared" si="9"/>
        <v>256.8925</v>
      </c>
      <c r="I340" s="117">
        <f t="shared" si="10"/>
        <v>269.737125</v>
      </c>
      <c r="J340" s="93"/>
      <c r="K340" s="87"/>
      <c r="L340" s="87"/>
      <c r="M340" s="87"/>
    </row>
    <row r="341" spans="1:13" s="13" customFormat="1" ht="12.75">
      <c r="A341" s="120" t="s">
        <v>16</v>
      </c>
      <c r="B341" s="124" t="s">
        <v>135</v>
      </c>
      <c r="C341" s="118" t="s">
        <v>7</v>
      </c>
      <c r="D341" s="118" t="s">
        <v>8</v>
      </c>
      <c r="E341" s="125"/>
      <c r="F341" s="118"/>
      <c r="G341" s="113">
        <f>G342+G344</f>
        <v>4121.5</v>
      </c>
      <c r="H341" s="117">
        <f t="shared" si="9"/>
        <v>4348.1825</v>
      </c>
      <c r="I341" s="117">
        <f t="shared" si="10"/>
        <v>4565.591625</v>
      </c>
      <c r="J341" s="63"/>
      <c r="K341" s="62"/>
      <c r="L341" s="62"/>
      <c r="M341" s="62"/>
    </row>
    <row r="342" spans="1:13" s="13" customFormat="1" ht="38.25">
      <c r="A342" s="3" t="s">
        <v>318</v>
      </c>
      <c r="B342" s="29" t="s">
        <v>135</v>
      </c>
      <c r="C342" s="4" t="s">
        <v>7</v>
      </c>
      <c r="D342" s="4" t="s">
        <v>8</v>
      </c>
      <c r="E342" s="4" t="s">
        <v>255</v>
      </c>
      <c r="F342" s="4"/>
      <c r="G342" s="113">
        <f>G343</f>
        <v>3807.7</v>
      </c>
      <c r="H342" s="117">
        <f t="shared" si="9"/>
        <v>4017.1234999999997</v>
      </c>
      <c r="I342" s="117">
        <f t="shared" si="10"/>
        <v>4217.979675</v>
      </c>
      <c r="J342" s="63"/>
      <c r="K342" s="59"/>
      <c r="L342" s="59"/>
      <c r="M342" s="59"/>
    </row>
    <row r="343" spans="1:13" s="84" customFormat="1" ht="25.5">
      <c r="A343" s="3" t="s">
        <v>288</v>
      </c>
      <c r="B343" s="29" t="s">
        <v>135</v>
      </c>
      <c r="C343" s="4" t="s">
        <v>7</v>
      </c>
      <c r="D343" s="4" t="s">
        <v>8</v>
      </c>
      <c r="E343" s="4" t="s">
        <v>255</v>
      </c>
      <c r="F343" s="4" t="s">
        <v>286</v>
      </c>
      <c r="G343" s="126">
        <v>3807.7</v>
      </c>
      <c r="H343" s="117">
        <f t="shared" si="9"/>
        <v>4017.1234999999997</v>
      </c>
      <c r="I343" s="117">
        <f t="shared" si="10"/>
        <v>4217.979675</v>
      </c>
      <c r="J343" s="88" t="s">
        <v>281</v>
      </c>
      <c r="K343" s="82"/>
      <c r="L343" s="82"/>
      <c r="M343" s="82"/>
    </row>
    <row r="344" spans="1:13" s="84" customFormat="1" ht="12.75">
      <c r="A344" s="3" t="s">
        <v>319</v>
      </c>
      <c r="B344" s="29" t="s">
        <v>135</v>
      </c>
      <c r="C344" s="4" t="s">
        <v>7</v>
      </c>
      <c r="D344" s="4" t="s">
        <v>8</v>
      </c>
      <c r="E344" s="4" t="s">
        <v>317</v>
      </c>
      <c r="F344" s="133"/>
      <c r="G344" s="126">
        <f>G345</f>
        <v>313.8</v>
      </c>
      <c r="H344" s="117">
        <f t="shared" si="9"/>
        <v>331.05899999999997</v>
      </c>
      <c r="I344" s="117">
        <f t="shared" si="10"/>
        <v>347.61195</v>
      </c>
      <c r="J344" s="88"/>
      <c r="K344" s="82"/>
      <c r="L344" s="82"/>
      <c r="M344" s="82"/>
    </row>
    <row r="345" spans="1:13" s="84" customFormat="1" ht="12.75">
      <c r="A345" s="3" t="s">
        <v>291</v>
      </c>
      <c r="B345" s="29" t="s">
        <v>135</v>
      </c>
      <c r="C345" s="4" t="s">
        <v>7</v>
      </c>
      <c r="D345" s="4" t="s">
        <v>8</v>
      </c>
      <c r="E345" s="4" t="s">
        <v>317</v>
      </c>
      <c r="F345" s="133" t="s">
        <v>289</v>
      </c>
      <c r="G345" s="126">
        <v>313.8</v>
      </c>
      <c r="H345" s="136"/>
      <c r="I345" s="136"/>
      <c r="J345" s="88"/>
      <c r="K345" s="82"/>
      <c r="L345" s="82"/>
      <c r="M345" s="82"/>
    </row>
    <row r="346" spans="1:15" s="37" customFormat="1" ht="13.5" thickBot="1">
      <c r="A346" s="8" t="s">
        <v>59</v>
      </c>
      <c r="B346" s="35"/>
      <c r="C346" s="134"/>
      <c r="D346" s="134"/>
      <c r="E346" s="135"/>
      <c r="F346" s="134"/>
      <c r="G346" s="114">
        <f>G15+G54+G126+G131+G155+G172+G210+G242+G264+G276+G291+G309+G316+G118</f>
        <v>757151.5999999999</v>
      </c>
      <c r="H346" s="114">
        <f>H15+H54+H126+H131+H155+H172+H210+H242+H264+H276+H291+H309+H316+H118</f>
        <v>798794.9379999998</v>
      </c>
      <c r="I346" s="114">
        <f>I15+I54+I126+I131+I155+I172+I210+I242+I264+I276+I291+I309+I316+I118</f>
        <v>838734.6848999999</v>
      </c>
      <c r="J346" s="100"/>
      <c r="K346" s="56"/>
      <c r="L346" s="56"/>
      <c r="M346" s="56"/>
      <c r="O346" s="36"/>
    </row>
    <row r="347" ht="12.75">
      <c r="J347" s="44"/>
    </row>
    <row r="348" spans="1:14" s="5" customFormat="1" ht="17.25">
      <c r="A348" s="9"/>
      <c r="G348" s="25"/>
      <c r="H348" s="25"/>
      <c r="I348" s="25"/>
      <c r="J348" s="26"/>
      <c r="K348" s="26"/>
      <c r="L348" s="17"/>
      <c r="M348" s="17"/>
      <c r="N348" s="48"/>
    </row>
    <row r="349" ht="12.75">
      <c r="N349" s="44"/>
    </row>
    <row r="350" spans="7:9" ht="12.75">
      <c r="G350" s="44"/>
      <c r="H350" s="44"/>
      <c r="I350" s="44"/>
    </row>
  </sheetData>
  <sheetProtection formatColumns="0" autoFilter="0"/>
  <autoFilter ref="A15:G15"/>
  <mergeCells count="19">
    <mergeCell ref="B11:F11"/>
    <mergeCell ref="C12:C13"/>
    <mergeCell ref="D12:D13"/>
    <mergeCell ref="A1:I1"/>
    <mergeCell ref="A5:I5"/>
    <mergeCell ref="A4:I4"/>
    <mergeCell ref="A3:I3"/>
    <mergeCell ref="A2:I2"/>
    <mergeCell ref="A8:I8"/>
    <mergeCell ref="J11:M11"/>
    <mergeCell ref="A9:G9"/>
    <mergeCell ref="A11:A13"/>
    <mergeCell ref="K10:L10"/>
    <mergeCell ref="H11:H13"/>
    <mergeCell ref="I11:I13"/>
    <mergeCell ref="G11:G13"/>
    <mergeCell ref="E12:E13"/>
    <mergeCell ref="F12:F13"/>
    <mergeCell ref="B12:B13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64"/>
  <sheetViews>
    <sheetView tabSelected="1" view="pageBreakPreview" zoomScaleNormal="90" zoomScaleSheetLayoutView="100" zoomScalePageLayoutView="0" workbookViewId="0" topLeftCell="A1">
      <selection activeCell="A5" sqref="A5:I5"/>
    </sheetView>
  </sheetViews>
  <sheetFormatPr defaultColWidth="9.00390625" defaultRowHeight="12.75"/>
  <cols>
    <col min="1" max="1" width="57.125" style="6" customWidth="1"/>
    <col min="2" max="2" width="5.25390625" style="0" customWidth="1"/>
    <col min="3" max="3" width="5.125" style="0" customWidth="1"/>
    <col min="4" max="4" width="6.00390625" style="0" customWidth="1"/>
    <col min="5" max="5" width="8.75390625" style="0" customWidth="1"/>
    <col min="6" max="6" width="5.625" style="0" customWidth="1"/>
    <col min="7" max="7" width="11.25390625" style="15" customWidth="1"/>
    <col min="8" max="9" width="11.25390625" style="15" hidden="1" customWidth="1"/>
    <col min="10" max="10" width="11.875" style="15" customWidth="1"/>
    <col min="11" max="11" width="12.875" style="15" customWidth="1"/>
    <col min="12" max="12" width="13.00390625" style="15" customWidth="1"/>
    <col min="13" max="13" width="12.625" style="15" customWidth="1"/>
    <col min="14" max="14" width="11.625" style="0" bestFit="1" customWidth="1"/>
    <col min="15" max="15" width="14.625" style="0" customWidth="1"/>
  </cols>
  <sheetData>
    <row r="1" spans="1:13" ht="15.75">
      <c r="A1" s="155" t="s">
        <v>309</v>
      </c>
      <c r="B1" s="155"/>
      <c r="C1" s="155"/>
      <c r="D1" s="155"/>
      <c r="E1" s="155"/>
      <c r="F1" s="155"/>
      <c r="G1" s="155"/>
      <c r="H1" s="155"/>
      <c r="I1" s="155"/>
      <c r="J1" s="51"/>
      <c r="K1" s="51"/>
      <c r="L1" s="51"/>
      <c r="M1" s="51"/>
    </row>
    <row r="2" spans="1:13" s="11" customFormat="1" ht="15.75">
      <c r="A2" s="155" t="s">
        <v>227</v>
      </c>
      <c r="B2" s="155"/>
      <c r="C2" s="155"/>
      <c r="D2" s="155"/>
      <c r="E2" s="155"/>
      <c r="F2" s="155"/>
      <c r="G2" s="155"/>
      <c r="H2" s="155"/>
      <c r="I2" s="155"/>
      <c r="J2" s="41"/>
      <c r="K2" s="41"/>
      <c r="L2" s="41"/>
      <c r="M2" s="41"/>
    </row>
    <row r="3" spans="1:13" s="11" customFormat="1" ht="15.75" customHeight="1">
      <c r="A3" s="155" t="s">
        <v>228</v>
      </c>
      <c r="B3" s="155"/>
      <c r="C3" s="155"/>
      <c r="D3" s="155"/>
      <c r="E3" s="155"/>
      <c r="F3" s="155"/>
      <c r="G3" s="155"/>
      <c r="H3" s="155"/>
      <c r="I3" s="155"/>
      <c r="J3" s="53"/>
      <c r="K3" s="53"/>
      <c r="L3" s="53"/>
      <c r="M3" s="53"/>
    </row>
    <row r="4" spans="1:13" s="11" customFormat="1" ht="15.75">
      <c r="A4" s="155" t="s">
        <v>305</v>
      </c>
      <c r="B4" s="155"/>
      <c r="C4" s="155"/>
      <c r="D4" s="155"/>
      <c r="E4" s="155"/>
      <c r="F4" s="155"/>
      <c r="G4" s="155"/>
      <c r="H4" s="155"/>
      <c r="I4" s="155"/>
      <c r="J4" s="52"/>
      <c r="K4" s="52"/>
      <c r="L4" s="52"/>
      <c r="M4" s="52"/>
    </row>
    <row r="5" spans="1:13" s="11" customFormat="1" ht="15.75">
      <c r="A5" s="155" t="s">
        <v>327</v>
      </c>
      <c r="B5" s="155"/>
      <c r="C5" s="155"/>
      <c r="D5" s="155"/>
      <c r="E5" s="155"/>
      <c r="F5" s="155"/>
      <c r="G5" s="155"/>
      <c r="H5" s="155"/>
      <c r="I5" s="155"/>
      <c r="J5" s="42"/>
      <c r="K5" s="43"/>
      <c r="L5" s="43"/>
      <c r="M5" s="43"/>
    </row>
    <row r="6" spans="1:13" s="11" customFormat="1" ht="15.75">
      <c r="A6" s="69"/>
      <c r="B6" s="69"/>
      <c r="C6" s="69"/>
      <c r="D6" s="69"/>
      <c r="E6" s="53"/>
      <c r="F6" s="53"/>
      <c r="G6" s="53"/>
      <c r="H6" s="53"/>
      <c r="I6" s="53"/>
      <c r="J6" s="42"/>
      <c r="K6" s="43"/>
      <c r="L6" s="43"/>
      <c r="M6" s="43"/>
    </row>
    <row r="7" spans="1:13" s="11" customFormat="1" ht="15.75">
      <c r="A7" s="69"/>
      <c r="B7" s="69"/>
      <c r="C7" s="69"/>
      <c r="D7" s="69"/>
      <c r="E7" s="53"/>
      <c r="F7" s="53"/>
      <c r="G7" s="53"/>
      <c r="H7" s="53"/>
      <c r="I7" s="53"/>
      <c r="J7" s="42"/>
      <c r="K7" s="43"/>
      <c r="L7" s="43"/>
      <c r="M7" s="43"/>
    </row>
    <row r="8" spans="1:13" s="11" customFormat="1" ht="26.25" customHeight="1">
      <c r="A8" s="156" t="s">
        <v>308</v>
      </c>
      <c r="B8" s="156"/>
      <c r="C8" s="156"/>
      <c r="D8" s="156"/>
      <c r="E8" s="156"/>
      <c r="F8" s="156"/>
      <c r="G8" s="156"/>
      <c r="H8" s="156"/>
      <c r="I8" s="156"/>
      <c r="J8" s="81"/>
      <c r="K8" s="49"/>
      <c r="L8" s="49"/>
      <c r="M8" s="49"/>
    </row>
    <row r="9" spans="1:13" s="11" customFormat="1" ht="15.75">
      <c r="A9" s="146"/>
      <c r="B9" s="146"/>
      <c r="C9" s="146"/>
      <c r="D9" s="146"/>
      <c r="E9" s="146"/>
      <c r="F9" s="146"/>
      <c r="G9" s="146"/>
      <c r="H9" s="50"/>
      <c r="I9" s="50"/>
      <c r="J9" s="50"/>
      <c r="K9" s="50"/>
      <c r="L9" s="50"/>
      <c r="M9" s="50"/>
    </row>
    <row r="10" spans="1:13" s="11" customFormat="1" ht="13.5" customHeight="1">
      <c r="A10" s="12"/>
      <c r="B10" s="7"/>
      <c r="C10" s="7"/>
      <c r="D10" s="7"/>
      <c r="E10" s="7"/>
      <c r="F10" s="10"/>
      <c r="G10" s="74"/>
      <c r="H10" s="74"/>
      <c r="I10" s="74" t="s">
        <v>251</v>
      </c>
      <c r="J10" s="16"/>
      <c r="K10" s="148"/>
      <c r="L10" s="148"/>
      <c r="M10" s="54"/>
    </row>
    <row r="11" spans="1:13" s="1" customFormat="1" ht="12.75" customHeight="1">
      <c r="A11" s="147" t="s">
        <v>71</v>
      </c>
      <c r="B11" s="154" t="s">
        <v>64</v>
      </c>
      <c r="C11" s="154"/>
      <c r="D11" s="154"/>
      <c r="E11" s="154"/>
      <c r="F11" s="154"/>
      <c r="G11" s="152" t="s">
        <v>68</v>
      </c>
      <c r="H11" s="149">
        <v>2013</v>
      </c>
      <c r="I11" s="149">
        <v>2014</v>
      </c>
      <c r="J11" s="145"/>
      <c r="K11" s="145"/>
      <c r="L11" s="145"/>
      <c r="M11" s="145"/>
    </row>
    <row r="12" spans="1:13" s="1" customFormat="1" ht="10.5" customHeight="1">
      <c r="A12" s="147"/>
      <c r="B12" s="154" t="s">
        <v>65</v>
      </c>
      <c r="C12" s="153" t="s">
        <v>66</v>
      </c>
      <c r="D12" s="153" t="s">
        <v>67</v>
      </c>
      <c r="E12" s="153" t="s">
        <v>69</v>
      </c>
      <c r="F12" s="153" t="s">
        <v>70</v>
      </c>
      <c r="G12" s="152"/>
      <c r="H12" s="150"/>
      <c r="I12" s="150"/>
      <c r="J12" s="55"/>
      <c r="K12" s="55"/>
      <c r="L12" s="55"/>
      <c r="M12" s="55"/>
    </row>
    <row r="13" spans="1:13" s="2" customFormat="1" ht="12.75">
      <c r="A13" s="147"/>
      <c r="B13" s="154"/>
      <c r="C13" s="153"/>
      <c r="D13" s="153"/>
      <c r="E13" s="153"/>
      <c r="F13" s="153"/>
      <c r="G13" s="152"/>
      <c r="H13" s="151"/>
      <c r="I13" s="151"/>
      <c r="J13" s="18"/>
      <c r="K13" s="18"/>
      <c r="L13" s="18"/>
      <c r="M13" s="18"/>
    </row>
    <row r="14" spans="1:13" s="2" customFormat="1" ht="14.25">
      <c r="A14" s="19" t="s">
        <v>61</v>
      </c>
      <c r="B14" s="20"/>
      <c r="C14" s="20"/>
      <c r="D14" s="20"/>
      <c r="E14" s="20"/>
      <c r="F14" s="20"/>
      <c r="G14" s="137">
        <f>G54+G139+G144+G185+G223+G324+G331+G168+G15+G131</f>
        <v>871260.8240000001</v>
      </c>
      <c r="H14" s="111">
        <f aca="true" t="shared" si="0" ref="H14:H22">G14*1.055</f>
        <v>919180.1693200001</v>
      </c>
      <c r="I14" s="111">
        <f aca="true" t="shared" si="1" ref="I14:I22">H14*1.05</f>
        <v>965139.1777860002</v>
      </c>
      <c r="J14" s="18"/>
      <c r="K14" s="18"/>
      <c r="L14" s="18"/>
      <c r="M14" s="18"/>
    </row>
    <row r="15" spans="1:14" s="24" customFormat="1" ht="12.75">
      <c r="A15" s="22" t="s">
        <v>162</v>
      </c>
      <c r="B15" s="46" t="s">
        <v>172</v>
      </c>
      <c r="C15" s="115"/>
      <c r="D15" s="115"/>
      <c r="E15" s="115"/>
      <c r="F15" s="21"/>
      <c r="G15" s="138">
        <f>G16+G27+G31+G39</f>
        <v>55698.25600000001</v>
      </c>
      <c r="H15" s="116">
        <f t="shared" si="0"/>
        <v>58761.66008000001</v>
      </c>
      <c r="I15" s="116">
        <f t="shared" si="1"/>
        <v>61699.74308400001</v>
      </c>
      <c r="J15" s="75"/>
      <c r="K15" s="56"/>
      <c r="L15" s="56"/>
      <c r="M15" s="56"/>
      <c r="N15" s="40"/>
    </row>
    <row r="16" spans="1:14" s="77" customFormat="1" ht="12.75">
      <c r="A16" s="3" t="s">
        <v>19</v>
      </c>
      <c r="B16" s="29" t="s">
        <v>172</v>
      </c>
      <c r="C16" s="4" t="s">
        <v>0</v>
      </c>
      <c r="D16" s="4"/>
      <c r="E16" s="4"/>
      <c r="F16" s="78"/>
      <c r="G16" s="139">
        <f>G17+G23</f>
        <v>19847.756</v>
      </c>
      <c r="H16" s="117">
        <f t="shared" si="0"/>
        <v>20939.38258</v>
      </c>
      <c r="I16" s="117">
        <f t="shared" si="1"/>
        <v>21986.351709000002</v>
      </c>
      <c r="J16" s="75"/>
      <c r="K16" s="75"/>
      <c r="L16" s="75"/>
      <c r="M16" s="75"/>
      <c r="N16" s="76"/>
    </row>
    <row r="17" spans="1:14" s="77" customFormat="1" ht="25.5">
      <c r="A17" s="79" t="s">
        <v>258</v>
      </c>
      <c r="B17" s="29" t="s">
        <v>172</v>
      </c>
      <c r="C17" s="4" t="s">
        <v>0</v>
      </c>
      <c r="D17" s="4" t="s">
        <v>8</v>
      </c>
      <c r="E17" s="4"/>
      <c r="F17" s="78"/>
      <c r="G17" s="139">
        <f>G18</f>
        <v>18907.756</v>
      </c>
      <c r="H17" s="117">
        <f t="shared" si="0"/>
        <v>19947.68258</v>
      </c>
      <c r="I17" s="117">
        <f t="shared" si="1"/>
        <v>20945.066709000002</v>
      </c>
      <c r="J17" s="75"/>
      <c r="K17" s="75"/>
      <c r="L17" s="75"/>
      <c r="M17" s="75"/>
      <c r="N17" s="76"/>
    </row>
    <row r="18" spans="1:14" s="77" customFormat="1" ht="12.75">
      <c r="A18" s="3" t="s">
        <v>39</v>
      </c>
      <c r="B18" s="29" t="s">
        <v>172</v>
      </c>
      <c r="C18" s="4" t="s">
        <v>0</v>
      </c>
      <c r="D18" s="4" t="s">
        <v>8</v>
      </c>
      <c r="E18" s="4" t="s">
        <v>78</v>
      </c>
      <c r="F18" s="78"/>
      <c r="G18" s="139">
        <f>G19+G20+G21+G22</f>
        <v>18907.756</v>
      </c>
      <c r="H18" s="117">
        <f t="shared" si="0"/>
        <v>19947.68258</v>
      </c>
      <c r="I18" s="117">
        <f t="shared" si="1"/>
        <v>20945.066709000002</v>
      </c>
      <c r="J18" s="75"/>
      <c r="K18" s="75"/>
      <c r="L18" s="75"/>
      <c r="M18" s="75"/>
      <c r="N18" s="76"/>
    </row>
    <row r="19" spans="1:14" s="92" customFormat="1" ht="12.75">
      <c r="A19" s="3" t="s">
        <v>282</v>
      </c>
      <c r="B19" s="29" t="s">
        <v>172</v>
      </c>
      <c r="C19" s="4" t="s">
        <v>0</v>
      </c>
      <c r="D19" s="4" t="s">
        <v>8</v>
      </c>
      <c r="E19" s="4" t="s">
        <v>78</v>
      </c>
      <c r="F19" s="4" t="s">
        <v>280</v>
      </c>
      <c r="G19" s="139">
        <v>7877.356</v>
      </c>
      <c r="H19" s="117">
        <f t="shared" si="0"/>
        <v>8310.610579999999</v>
      </c>
      <c r="I19" s="117">
        <f t="shared" si="1"/>
        <v>8726.141108999998</v>
      </c>
      <c r="J19" s="94" t="s">
        <v>281</v>
      </c>
      <c r="K19" s="90"/>
      <c r="L19" s="90"/>
      <c r="M19" s="90"/>
      <c r="N19" s="91"/>
    </row>
    <row r="20" spans="1:14" s="92" customFormat="1" ht="12.75">
      <c r="A20" s="3" t="s">
        <v>295</v>
      </c>
      <c r="B20" s="29" t="s">
        <v>172</v>
      </c>
      <c r="C20" s="4" t="s">
        <v>0</v>
      </c>
      <c r="D20" s="4" t="s">
        <v>8</v>
      </c>
      <c r="E20" s="4" t="s">
        <v>78</v>
      </c>
      <c r="F20" s="118" t="s">
        <v>297</v>
      </c>
      <c r="G20" s="140">
        <v>10.6</v>
      </c>
      <c r="H20" s="117">
        <f t="shared" si="0"/>
        <v>11.183</v>
      </c>
      <c r="I20" s="117">
        <f t="shared" si="1"/>
        <v>11.74215</v>
      </c>
      <c r="J20" s="94">
        <v>212</v>
      </c>
      <c r="K20" s="90"/>
      <c r="L20" s="90"/>
      <c r="M20" s="90"/>
      <c r="N20" s="91"/>
    </row>
    <row r="21" spans="1:14" s="92" customFormat="1" ht="25.5">
      <c r="A21" s="120" t="s">
        <v>299</v>
      </c>
      <c r="B21" s="29" t="s">
        <v>172</v>
      </c>
      <c r="C21" s="4" t="s">
        <v>0</v>
      </c>
      <c r="D21" s="4" t="s">
        <v>8</v>
      </c>
      <c r="E21" s="4" t="s">
        <v>78</v>
      </c>
      <c r="F21" s="118" t="s">
        <v>298</v>
      </c>
      <c r="G21" s="140">
        <v>8357</v>
      </c>
      <c r="H21" s="117">
        <f t="shared" si="0"/>
        <v>8816.635</v>
      </c>
      <c r="I21" s="117">
        <f t="shared" si="1"/>
        <v>9257.466750000001</v>
      </c>
      <c r="J21" s="94">
        <v>225</v>
      </c>
      <c r="K21" s="90"/>
      <c r="L21" s="90"/>
      <c r="M21" s="90"/>
      <c r="N21" s="91"/>
    </row>
    <row r="22" spans="1:14" s="92" customFormat="1" ht="12.75">
      <c r="A22" s="3" t="s">
        <v>285</v>
      </c>
      <c r="B22" s="29" t="s">
        <v>172</v>
      </c>
      <c r="C22" s="4" t="s">
        <v>0</v>
      </c>
      <c r="D22" s="4" t="s">
        <v>8</v>
      </c>
      <c r="E22" s="4" t="s">
        <v>78</v>
      </c>
      <c r="F22" s="118" t="s">
        <v>283</v>
      </c>
      <c r="G22" s="140">
        <v>2662.8</v>
      </c>
      <c r="H22" s="117">
        <f t="shared" si="0"/>
        <v>2809.254</v>
      </c>
      <c r="I22" s="117">
        <f t="shared" si="1"/>
        <v>2949.7167</v>
      </c>
      <c r="J22" s="90"/>
      <c r="K22" s="90"/>
      <c r="L22" s="90"/>
      <c r="M22" s="90"/>
      <c r="N22" s="91"/>
    </row>
    <row r="23" spans="1:14" s="92" customFormat="1" ht="12.75">
      <c r="A23" s="3" t="s">
        <v>217</v>
      </c>
      <c r="B23" s="29" t="s">
        <v>172</v>
      </c>
      <c r="C23" s="4" t="s">
        <v>0</v>
      </c>
      <c r="D23" s="4" t="s">
        <v>163</v>
      </c>
      <c r="E23" s="4"/>
      <c r="F23" s="4"/>
      <c r="G23" s="139">
        <f>G24</f>
        <v>940</v>
      </c>
      <c r="H23" s="117"/>
      <c r="I23" s="117"/>
      <c r="J23" s="90"/>
      <c r="K23" s="90"/>
      <c r="L23" s="90"/>
      <c r="M23" s="90"/>
      <c r="N23" s="91"/>
    </row>
    <row r="24" spans="1:14" s="92" customFormat="1" ht="12.75">
      <c r="A24" s="3" t="s">
        <v>217</v>
      </c>
      <c r="B24" s="29" t="s">
        <v>172</v>
      </c>
      <c r="C24" s="4" t="s">
        <v>0</v>
      </c>
      <c r="D24" s="4" t="s">
        <v>163</v>
      </c>
      <c r="E24" s="4" t="s">
        <v>216</v>
      </c>
      <c r="F24" s="4"/>
      <c r="G24" s="139">
        <f>G25</f>
        <v>940</v>
      </c>
      <c r="H24" s="117"/>
      <c r="I24" s="117"/>
      <c r="J24" s="90"/>
      <c r="K24" s="90"/>
      <c r="L24" s="90"/>
      <c r="M24" s="90"/>
      <c r="N24" s="91"/>
    </row>
    <row r="25" spans="1:14" s="92" customFormat="1" ht="12.75">
      <c r="A25" s="3" t="s">
        <v>247</v>
      </c>
      <c r="B25" s="29" t="s">
        <v>172</v>
      </c>
      <c r="C25" s="4" t="s">
        <v>0</v>
      </c>
      <c r="D25" s="4" t="s">
        <v>163</v>
      </c>
      <c r="E25" s="4" t="s">
        <v>250</v>
      </c>
      <c r="F25" s="4"/>
      <c r="G25" s="139">
        <f>G26</f>
        <v>940</v>
      </c>
      <c r="H25" s="117"/>
      <c r="I25" s="117"/>
      <c r="J25" s="90"/>
      <c r="K25" s="90"/>
      <c r="L25" s="90"/>
      <c r="M25" s="90"/>
      <c r="N25" s="91"/>
    </row>
    <row r="26" spans="1:14" s="92" customFormat="1" ht="12.75">
      <c r="A26" s="3" t="s">
        <v>307</v>
      </c>
      <c r="B26" s="29" t="s">
        <v>172</v>
      </c>
      <c r="C26" s="4" t="s">
        <v>0</v>
      </c>
      <c r="D26" s="4" t="s">
        <v>163</v>
      </c>
      <c r="E26" s="4" t="s">
        <v>250</v>
      </c>
      <c r="F26" s="4" t="s">
        <v>306</v>
      </c>
      <c r="G26" s="139">
        <v>940</v>
      </c>
      <c r="H26" s="117"/>
      <c r="I26" s="117"/>
      <c r="J26" s="90"/>
      <c r="K26" s="90"/>
      <c r="L26" s="90"/>
      <c r="M26" s="90"/>
      <c r="N26" s="91"/>
    </row>
    <row r="27" spans="1:13" s="13" customFormat="1" ht="12.75">
      <c r="A27" s="120" t="s">
        <v>175</v>
      </c>
      <c r="B27" s="29" t="s">
        <v>172</v>
      </c>
      <c r="C27" s="118" t="s">
        <v>6</v>
      </c>
      <c r="D27" s="118" t="s">
        <v>1</v>
      </c>
      <c r="E27" s="118"/>
      <c r="F27" s="118"/>
      <c r="G27" s="140">
        <f>G28</f>
        <v>1601.4</v>
      </c>
      <c r="H27" s="117">
        <f aca="true" t="shared" si="2" ref="H27:H91">G27*1.055</f>
        <v>1689.477</v>
      </c>
      <c r="I27" s="117">
        <f aca="true" t="shared" si="3" ref="I27:I91">H27*1.05</f>
        <v>1773.9508500000002</v>
      </c>
      <c r="J27" s="64"/>
      <c r="K27" s="57"/>
      <c r="L27" s="57"/>
      <c r="M27" s="57"/>
    </row>
    <row r="28" spans="1:13" s="13" customFormat="1" ht="12.75">
      <c r="A28" s="3" t="s">
        <v>22</v>
      </c>
      <c r="B28" s="29" t="s">
        <v>172</v>
      </c>
      <c r="C28" s="118" t="s">
        <v>6</v>
      </c>
      <c r="D28" s="118" t="s">
        <v>1</v>
      </c>
      <c r="E28" s="118" t="s">
        <v>142</v>
      </c>
      <c r="F28" s="118"/>
      <c r="G28" s="140">
        <f>G29</f>
        <v>1601.4</v>
      </c>
      <c r="H28" s="117">
        <f t="shared" si="2"/>
        <v>1689.477</v>
      </c>
      <c r="I28" s="117">
        <f t="shared" si="3"/>
        <v>1773.9508500000002</v>
      </c>
      <c r="J28" s="64"/>
      <c r="K28" s="57"/>
      <c r="L28" s="57"/>
      <c r="M28" s="57"/>
    </row>
    <row r="29" spans="1:13" s="13" customFormat="1" ht="25.5">
      <c r="A29" s="120" t="s">
        <v>137</v>
      </c>
      <c r="B29" s="29" t="s">
        <v>172</v>
      </c>
      <c r="C29" s="118" t="s">
        <v>6</v>
      </c>
      <c r="D29" s="118" t="s">
        <v>1</v>
      </c>
      <c r="E29" s="118" t="s">
        <v>136</v>
      </c>
      <c r="F29" s="118"/>
      <c r="G29" s="140">
        <f>G30</f>
        <v>1601.4</v>
      </c>
      <c r="H29" s="117">
        <f t="shared" si="2"/>
        <v>1689.477</v>
      </c>
      <c r="I29" s="117">
        <f t="shared" si="3"/>
        <v>1773.9508500000002</v>
      </c>
      <c r="J29" s="64"/>
      <c r="K29" s="57"/>
      <c r="L29" s="57"/>
      <c r="M29" s="57"/>
    </row>
    <row r="30" spans="1:13" s="96" customFormat="1" ht="12.75">
      <c r="A30" s="120" t="s">
        <v>301</v>
      </c>
      <c r="B30" s="121" t="s">
        <v>172</v>
      </c>
      <c r="C30" s="121" t="s">
        <v>6</v>
      </c>
      <c r="D30" s="121" t="s">
        <v>1</v>
      </c>
      <c r="E30" s="121" t="s">
        <v>136</v>
      </c>
      <c r="F30" s="121" t="s">
        <v>300</v>
      </c>
      <c r="G30" s="141">
        <v>1601.4</v>
      </c>
      <c r="H30" s="117">
        <f t="shared" si="2"/>
        <v>1689.477</v>
      </c>
      <c r="I30" s="117">
        <f t="shared" si="3"/>
        <v>1773.9508500000002</v>
      </c>
      <c r="J30" s="98"/>
      <c r="K30" s="95"/>
      <c r="L30" s="95"/>
      <c r="M30" s="95"/>
    </row>
    <row r="31" spans="1:14" s="77" customFormat="1" ht="12.75">
      <c r="A31" s="3" t="s">
        <v>279</v>
      </c>
      <c r="B31" s="29" t="s">
        <v>172</v>
      </c>
      <c r="C31" s="4" t="s">
        <v>1</v>
      </c>
      <c r="D31" s="4"/>
      <c r="E31" s="4"/>
      <c r="F31" s="4"/>
      <c r="G31" s="139">
        <f>G32</f>
        <v>4448.3</v>
      </c>
      <c r="H31" s="117">
        <f t="shared" si="2"/>
        <v>4692.9565</v>
      </c>
      <c r="I31" s="117">
        <f t="shared" si="3"/>
        <v>4927.604325</v>
      </c>
      <c r="J31" s="75"/>
      <c r="K31" s="75"/>
      <c r="L31" s="75"/>
      <c r="M31" s="75"/>
      <c r="N31" s="76"/>
    </row>
    <row r="32" spans="1:14" s="77" customFormat="1" ht="25.5">
      <c r="A32" s="80" t="s">
        <v>277</v>
      </c>
      <c r="B32" s="29" t="s">
        <v>172</v>
      </c>
      <c r="C32" s="4" t="s">
        <v>1</v>
      </c>
      <c r="D32" s="4" t="s">
        <v>10</v>
      </c>
      <c r="E32" s="4"/>
      <c r="F32" s="4"/>
      <c r="G32" s="139">
        <f>G33</f>
        <v>4448.3</v>
      </c>
      <c r="H32" s="117">
        <f t="shared" si="2"/>
        <v>4692.9565</v>
      </c>
      <c r="I32" s="117">
        <f t="shared" si="3"/>
        <v>4927.604325</v>
      </c>
      <c r="J32" s="75"/>
      <c r="K32" s="75"/>
      <c r="L32" s="75"/>
      <c r="M32" s="75"/>
      <c r="N32" s="76"/>
    </row>
    <row r="33" spans="1:14" s="77" customFormat="1" ht="25.5">
      <c r="A33" s="3" t="s">
        <v>312</v>
      </c>
      <c r="B33" s="29" t="s">
        <v>172</v>
      </c>
      <c r="C33" s="4" t="s">
        <v>1</v>
      </c>
      <c r="D33" s="4" t="s">
        <v>10</v>
      </c>
      <c r="E33" s="4" t="s">
        <v>314</v>
      </c>
      <c r="F33" s="4"/>
      <c r="G33" s="139">
        <f>G34</f>
        <v>4448.3</v>
      </c>
      <c r="H33" s="117">
        <f t="shared" si="2"/>
        <v>4692.9565</v>
      </c>
      <c r="I33" s="117">
        <f t="shared" si="3"/>
        <v>4927.604325</v>
      </c>
      <c r="J33" s="75"/>
      <c r="K33" s="75"/>
      <c r="L33" s="75"/>
      <c r="M33" s="75"/>
      <c r="N33" s="76"/>
    </row>
    <row r="34" spans="1:14" s="77" customFormat="1" ht="12.75">
      <c r="A34" s="3" t="s">
        <v>307</v>
      </c>
      <c r="B34" s="29" t="s">
        <v>172</v>
      </c>
      <c r="C34" s="4" t="s">
        <v>1</v>
      </c>
      <c r="D34" s="4" t="s">
        <v>10</v>
      </c>
      <c r="E34" s="4" t="s">
        <v>314</v>
      </c>
      <c r="F34" s="4" t="s">
        <v>306</v>
      </c>
      <c r="G34" s="139">
        <v>4448.3</v>
      </c>
      <c r="H34" s="117">
        <f t="shared" si="2"/>
        <v>4692.9565</v>
      </c>
      <c r="I34" s="117">
        <f t="shared" si="3"/>
        <v>4927.604325</v>
      </c>
      <c r="J34" s="75"/>
      <c r="K34" s="75"/>
      <c r="L34" s="75"/>
      <c r="M34" s="75"/>
      <c r="N34" s="76"/>
    </row>
    <row r="35" spans="1:14" s="77" customFormat="1" ht="12.75" hidden="1">
      <c r="A35" s="3" t="s">
        <v>278</v>
      </c>
      <c r="B35" s="29" t="s">
        <v>172</v>
      </c>
      <c r="C35" s="4" t="s">
        <v>163</v>
      </c>
      <c r="D35" s="4"/>
      <c r="E35" s="4"/>
      <c r="F35" s="4"/>
      <c r="G35" s="139">
        <f>G36</f>
        <v>0</v>
      </c>
      <c r="H35" s="117">
        <f t="shared" si="2"/>
        <v>0</v>
      </c>
      <c r="I35" s="117">
        <f t="shared" si="3"/>
        <v>0</v>
      </c>
      <c r="J35" s="75"/>
      <c r="K35" s="75"/>
      <c r="L35" s="75"/>
      <c r="M35" s="75"/>
      <c r="N35" s="76"/>
    </row>
    <row r="36" spans="1:14" s="77" customFormat="1" ht="12.75" hidden="1">
      <c r="A36" s="3" t="s">
        <v>311</v>
      </c>
      <c r="B36" s="29" t="s">
        <v>172</v>
      </c>
      <c r="C36" s="4" t="s">
        <v>163</v>
      </c>
      <c r="D36" s="4" t="s">
        <v>5</v>
      </c>
      <c r="E36" s="4"/>
      <c r="F36" s="4"/>
      <c r="G36" s="139">
        <f>G37</f>
        <v>0</v>
      </c>
      <c r="H36" s="117">
        <f t="shared" si="2"/>
        <v>0</v>
      </c>
      <c r="I36" s="117">
        <f t="shared" si="3"/>
        <v>0</v>
      </c>
      <c r="J36" s="75"/>
      <c r="K36" s="75"/>
      <c r="L36" s="75"/>
      <c r="M36" s="75"/>
      <c r="N36" s="76"/>
    </row>
    <row r="37" spans="1:14" s="77" customFormat="1" ht="12.75" hidden="1">
      <c r="A37" s="3" t="s">
        <v>313</v>
      </c>
      <c r="B37" s="29" t="s">
        <v>172</v>
      </c>
      <c r="C37" s="4" t="s">
        <v>163</v>
      </c>
      <c r="D37" s="4" t="s">
        <v>5</v>
      </c>
      <c r="E37" s="4" t="s">
        <v>310</v>
      </c>
      <c r="F37" s="4"/>
      <c r="G37" s="139">
        <f>G38</f>
        <v>0</v>
      </c>
      <c r="H37" s="117">
        <f t="shared" si="2"/>
        <v>0</v>
      </c>
      <c r="I37" s="117">
        <f t="shared" si="3"/>
        <v>0</v>
      </c>
      <c r="J37" s="75"/>
      <c r="K37" s="75"/>
      <c r="L37" s="75"/>
      <c r="M37" s="75"/>
      <c r="N37" s="76"/>
    </row>
    <row r="38" spans="1:14" s="77" customFormat="1" ht="12.75" hidden="1">
      <c r="A38" s="3" t="s">
        <v>307</v>
      </c>
      <c r="B38" s="29" t="s">
        <v>172</v>
      </c>
      <c r="C38" s="4" t="s">
        <v>163</v>
      </c>
      <c r="D38" s="4" t="s">
        <v>5</v>
      </c>
      <c r="E38" s="4" t="s">
        <v>310</v>
      </c>
      <c r="F38" s="4" t="s">
        <v>306</v>
      </c>
      <c r="G38" s="139"/>
      <c r="H38" s="117">
        <f t="shared" si="2"/>
        <v>0</v>
      </c>
      <c r="I38" s="117">
        <f t="shared" si="3"/>
        <v>0</v>
      </c>
      <c r="J38" s="75"/>
      <c r="K38" s="75"/>
      <c r="L38" s="75"/>
      <c r="M38" s="75"/>
      <c r="N38" s="76"/>
    </row>
    <row r="39" spans="1:13" s="13" customFormat="1" ht="12.75">
      <c r="A39" s="3" t="s">
        <v>164</v>
      </c>
      <c r="B39" s="29" t="s">
        <v>172</v>
      </c>
      <c r="C39" s="4" t="s">
        <v>213</v>
      </c>
      <c r="D39" s="4"/>
      <c r="E39" s="4"/>
      <c r="F39" s="4"/>
      <c r="G39" s="139">
        <f>G40</f>
        <v>29800.800000000003</v>
      </c>
      <c r="H39" s="117">
        <f t="shared" si="2"/>
        <v>31439.844</v>
      </c>
      <c r="I39" s="117">
        <f t="shared" si="3"/>
        <v>33011.836200000005</v>
      </c>
      <c r="J39" s="64"/>
      <c r="K39" s="57"/>
      <c r="L39" s="57"/>
      <c r="M39" s="57"/>
    </row>
    <row r="40" spans="1:13" s="13" customFormat="1" ht="12.75">
      <c r="A40" s="3" t="s">
        <v>178</v>
      </c>
      <c r="B40" s="29" t="s">
        <v>172</v>
      </c>
      <c r="C40" s="4" t="s">
        <v>213</v>
      </c>
      <c r="D40" s="4" t="s">
        <v>0</v>
      </c>
      <c r="E40" s="4"/>
      <c r="F40" s="4"/>
      <c r="G40" s="139">
        <f>G41+G44</f>
        <v>29800.800000000003</v>
      </c>
      <c r="H40" s="117">
        <f t="shared" si="2"/>
        <v>31439.844</v>
      </c>
      <c r="I40" s="117">
        <f t="shared" si="3"/>
        <v>33011.836200000005</v>
      </c>
      <c r="J40" s="64"/>
      <c r="K40" s="57"/>
      <c r="L40" s="57"/>
      <c r="M40" s="57"/>
    </row>
    <row r="41" spans="1:13" s="13" customFormat="1" ht="12.75">
      <c r="A41" s="3" t="s">
        <v>177</v>
      </c>
      <c r="B41" s="29" t="s">
        <v>172</v>
      </c>
      <c r="C41" s="4" t="s">
        <v>213</v>
      </c>
      <c r="D41" s="4" t="s">
        <v>0</v>
      </c>
      <c r="E41" s="4" t="s">
        <v>165</v>
      </c>
      <c r="F41" s="4"/>
      <c r="G41" s="139">
        <f>G42</f>
        <v>29800.800000000003</v>
      </c>
      <c r="H41" s="117">
        <f t="shared" si="2"/>
        <v>31439.844</v>
      </c>
      <c r="I41" s="117">
        <f t="shared" si="3"/>
        <v>33011.836200000005</v>
      </c>
      <c r="J41" s="64"/>
      <c r="K41" s="57"/>
      <c r="L41" s="57"/>
      <c r="M41" s="57"/>
    </row>
    <row r="42" spans="1:13" s="13" customFormat="1" ht="25.5">
      <c r="A42" s="3" t="s">
        <v>167</v>
      </c>
      <c r="B42" s="29" t="s">
        <v>172</v>
      </c>
      <c r="C42" s="4" t="s">
        <v>213</v>
      </c>
      <c r="D42" s="4" t="s">
        <v>0</v>
      </c>
      <c r="E42" s="4" t="s">
        <v>166</v>
      </c>
      <c r="F42" s="4"/>
      <c r="G42" s="139">
        <f>G43</f>
        <v>29800.800000000003</v>
      </c>
      <c r="H42" s="117">
        <f t="shared" si="2"/>
        <v>31439.844</v>
      </c>
      <c r="I42" s="117">
        <f t="shared" si="3"/>
        <v>33011.836200000005</v>
      </c>
      <c r="J42" s="64"/>
      <c r="K42" s="57"/>
      <c r="L42" s="57"/>
      <c r="M42" s="57"/>
    </row>
    <row r="43" spans="1:13" s="84" customFormat="1" ht="12.75">
      <c r="A43" s="3" t="s">
        <v>303</v>
      </c>
      <c r="B43" s="29" t="s">
        <v>172</v>
      </c>
      <c r="C43" s="4" t="s">
        <v>213</v>
      </c>
      <c r="D43" s="4" t="s">
        <v>0</v>
      </c>
      <c r="E43" s="4" t="s">
        <v>166</v>
      </c>
      <c r="F43" s="4" t="s">
        <v>302</v>
      </c>
      <c r="G43" s="139">
        <f>14497.6+15303.2</f>
        <v>29800.800000000003</v>
      </c>
      <c r="H43" s="117">
        <f t="shared" si="2"/>
        <v>31439.844</v>
      </c>
      <c r="I43" s="117">
        <f t="shared" si="3"/>
        <v>33011.836200000005</v>
      </c>
      <c r="J43" s="89"/>
      <c r="K43" s="97"/>
      <c r="L43" s="85"/>
      <c r="M43" s="85"/>
    </row>
    <row r="44" spans="1:13" s="13" customFormat="1" ht="12.75" hidden="1">
      <c r="A44" s="120" t="s">
        <v>197</v>
      </c>
      <c r="B44" s="29" t="s">
        <v>172</v>
      </c>
      <c r="C44" s="4" t="s">
        <v>213</v>
      </c>
      <c r="D44" s="4" t="s">
        <v>6</v>
      </c>
      <c r="E44" s="118" t="s">
        <v>198</v>
      </c>
      <c r="F44" s="118"/>
      <c r="G44" s="140">
        <f>G45</f>
        <v>0</v>
      </c>
      <c r="H44" s="123">
        <f t="shared" si="2"/>
        <v>0</v>
      </c>
      <c r="I44" s="123">
        <f t="shared" si="3"/>
        <v>0</v>
      </c>
      <c r="J44" s="64"/>
      <c r="K44" s="57"/>
      <c r="L44" s="57"/>
      <c r="M44" s="57"/>
    </row>
    <row r="45" spans="1:13" s="13" customFormat="1" ht="12.75" hidden="1">
      <c r="A45" s="120" t="s">
        <v>199</v>
      </c>
      <c r="B45" s="29" t="s">
        <v>172</v>
      </c>
      <c r="C45" s="4" t="s">
        <v>213</v>
      </c>
      <c r="D45" s="4" t="s">
        <v>6</v>
      </c>
      <c r="E45" s="118" t="s">
        <v>259</v>
      </c>
      <c r="F45" s="118"/>
      <c r="G45" s="140">
        <f>G46</f>
        <v>0</v>
      </c>
      <c r="H45" s="123">
        <f t="shared" si="2"/>
        <v>0</v>
      </c>
      <c r="I45" s="123">
        <f t="shared" si="3"/>
        <v>0</v>
      </c>
      <c r="J45" s="64"/>
      <c r="K45" s="57"/>
      <c r="L45" s="57"/>
      <c r="M45" s="57"/>
    </row>
    <row r="46" spans="1:13" s="13" customFormat="1" ht="12.75" hidden="1">
      <c r="A46" s="120" t="s">
        <v>200</v>
      </c>
      <c r="B46" s="29" t="s">
        <v>172</v>
      </c>
      <c r="C46" s="4" t="s">
        <v>213</v>
      </c>
      <c r="D46" s="4" t="s">
        <v>6</v>
      </c>
      <c r="E46" s="118" t="s">
        <v>259</v>
      </c>
      <c r="F46" s="118" t="s">
        <v>201</v>
      </c>
      <c r="G46" s="140"/>
      <c r="H46" s="123">
        <f t="shared" si="2"/>
        <v>0</v>
      </c>
      <c r="I46" s="123">
        <f t="shared" si="3"/>
        <v>0</v>
      </c>
      <c r="J46" s="64"/>
      <c r="K46" s="57"/>
      <c r="L46" s="57"/>
      <c r="M46" s="57"/>
    </row>
    <row r="47" spans="1:13" s="13" customFormat="1" ht="14.25" customHeight="1" hidden="1">
      <c r="A47" s="120"/>
      <c r="B47" s="29"/>
      <c r="C47" s="118"/>
      <c r="D47" s="118"/>
      <c r="E47" s="118"/>
      <c r="F47" s="118"/>
      <c r="G47" s="140"/>
      <c r="H47" s="123">
        <f t="shared" si="2"/>
        <v>0</v>
      </c>
      <c r="I47" s="123">
        <f t="shared" si="3"/>
        <v>0</v>
      </c>
      <c r="J47" s="64"/>
      <c r="K47" s="57"/>
      <c r="L47" s="57"/>
      <c r="M47" s="57"/>
    </row>
    <row r="48" spans="1:13" s="13" customFormat="1" ht="12.75" hidden="1">
      <c r="A48" s="3"/>
      <c r="B48" s="29"/>
      <c r="C48" s="118"/>
      <c r="D48" s="118"/>
      <c r="E48" s="118"/>
      <c r="F48" s="118"/>
      <c r="G48" s="140"/>
      <c r="H48" s="123">
        <f t="shared" si="2"/>
        <v>0</v>
      </c>
      <c r="I48" s="123">
        <f t="shared" si="3"/>
        <v>0</v>
      </c>
      <c r="J48" s="64"/>
      <c r="K48" s="57"/>
      <c r="L48" s="57"/>
      <c r="M48" s="57"/>
    </row>
    <row r="49" spans="1:13" s="13" customFormat="1" ht="12.75" hidden="1">
      <c r="A49" s="120"/>
      <c r="B49" s="29"/>
      <c r="C49" s="118"/>
      <c r="D49" s="118"/>
      <c r="E49" s="118"/>
      <c r="F49" s="118"/>
      <c r="G49" s="140"/>
      <c r="H49" s="123">
        <f t="shared" si="2"/>
        <v>0</v>
      </c>
      <c r="I49" s="123">
        <f t="shared" si="3"/>
        <v>0</v>
      </c>
      <c r="J49" s="64"/>
      <c r="K49" s="57"/>
      <c r="L49" s="57"/>
      <c r="M49" s="57"/>
    </row>
    <row r="50" spans="1:13" s="2" customFormat="1" ht="12.75" hidden="1">
      <c r="A50" s="120"/>
      <c r="B50" s="121"/>
      <c r="C50" s="121"/>
      <c r="D50" s="121"/>
      <c r="E50" s="121"/>
      <c r="F50" s="121"/>
      <c r="G50" s="141"/>
      <c r="H50" s="123">
        <f t="shared" si="2"/>
        <v>0</v>
      </c>
      <c r="I50" s="123">
        <f t="shared" si="3"/>
        <v>0</v>
      </c>
      <c r="J50" s="99"/>
      <c r="K50" s="18"/>
      <c r="L50" s="18"/>
      <c r="M50" s="18"/>
    </row>
    <row r="51" spans="1:13" s="2" customFormat="1" ht="12.75" hidden="1">
      <c r="A51" s="120" t="s">
        <v>164</v>
      </c>
      <c r="B51" s="121" t="s">
        <v>172</v>
      </c>
      <c r="C51" s="121" t="s">
        <v>163</v>
      </c>
      <c r="D51" s="121" t="s">
        <v>1</v>
      </c>
      <c r="E51" s="121" t="s">
        <v>192</v>
      </c>
      <c r="F51" s="121"/>
      <c r="G51" s="141">
        <f>G52</f>
        <v>0</v>
      </c>
      <c r="H51" s="123">
        <f t="shared" si="2"/>
        <v>0</v>
      </c>
      <c r="I51" s="123">
        <f t="shared" si="3"/>
        <v>0</v>
      </c>
      <c r="J51" s="99"/>
      <c r="K51" s="18"/>
      <c r="L51" s="18"/>
      <c r="M51" s="18"/>
    </row>
    <row r="52" spans="1:13" s="2" customFormat="1" ht="25.5" hidden="1">
      <c r="A52" s="120" t="s">
        <v>193</v>
      </c>
      <c r="B52" s="121" t="s">
        <v>172</v>
      </c>
      <c r="C52" s="121" t="s">
        <v>163</v>
      </c>
      <c r="D52" s="121" t="s">
        <v>1</v>
      </c>
      <c r="E52" s="121" t="s">
        <v>191</v>
      </c>
      <c r="F52" s="121"/>
      <c r="G52" s="141">
        <f>G53</f>
        <v>0</v>
      </c>
      <c r="H52" s="123">
        <f t="shared" si="2"/>
        <v>0</v>
      </c>
      <c r="I52" s="123">
        <f t="shared" si="3"/>
        <v>0</v>
      </c>
      <c r="J52" s="99"/>
      <c r="K52" s="18"/>
      <c r="L52" s="18"/>
      <c r="M52" s="18"/>
    </row>
    <row r="53" spans="1:13" s="2" customFormat="1" ht="12.75" hidden="1">
      <c r="A53" s="120" t="s">
        <v>176</v>
      </c>
      <c r="B53" s="121" t="s">
        <v>172</v>
      </c>
      <c r="C53" s="121" t="s">
        <v>163</v>
      </c>
      <c r="D53" s="121" t="s">
        <v>1</v>
      </c>
      <c r="E53" s="121" t="s">
        <v>191</v>
      </c>
      <c r="F53" s="121" t="s">
        <v>174</v>
      </c>
      <c r="G53" s="141"/>
      <c r="H53" s="123">
        <f t="shared" si="2"/>
        <v>0</v>
      </c>
      <c r="I53" s="123">
        <f t="shared" si="3"/>
        <v>0</v>
      </c>
      <c r="J53" s="99"/>
      <c r="K53" s="18"/>
      <c r="L53" s="18"/>
      <c r="M53" s="18"/>
    </row>
    <row r="54" spans="1:13" s="24" customFormat="1" ht="25.5">
      <c r="A54" s="22" t="s">
        <v>248</v>
      </c>
      <c r="B54" s="23">
        <v>659</v>
      </c>
      <c r="C54" s="115"/>
      <c r="D54" s="115"/>
      <c r="E54" s="115"/>
      <c r="F54" s="21"/>
      <c r="G54" s="138">
        <f>G55+G87+G111+G126+G122+G95+G99</f>
        <v>217636</v>
      </c>
      <c r="H54" s="116">
        <f t="shared" si="2"/>
        <v>229605.97999999998</v>
      </c>
      <c r="I54" s="116">
        <f t="shared" si="3"/>
        <v>241086.27899999998</v>
      </c>
      <c r="J54" s="100"/>
      <c r="K54" s="56"/>
      <c r="L54" s="56"/>
      <c r="M54" s="56"/>
    </row>
    <row r="55" spans="1:13" s="13" customFormat="1" ht="12.75">
      <c r="A55" s="3" t="s">
        <v>19</v>
      </c>
      <c r="B55" s="29" t="s">
        <v>126</v>
      </c>
      <c r="C55" s="4" t="s">
        <v>0</v>
      </c>
      <c r="D55" s="4"/>
      <c r="E55" s="4"/>
      <c r="F55" s="4"/>
      <c r="G55" s="139">
        <f>G56+G66+G72+G76</f>
        <v>46841</v>
      </c>
      <c r="H55" s="117">
        <f t="shared" si="2"/>
        <v>49417.255</v>
      </c>
      <c r="I55" s="117">
        <f t="shared" si="3"/>
        <v>51888.11775</v>
      </c>
      <c r="J55" s="68"/>
      <c r="K55" s="57"/>
      <c r="L55" s="57"/>
      <c r="M55" s="57"/>
    </row>
    <row r="56" spans="1:13" s="13" customFormat="1" ht="12.75">
      <c r="A56" s="3" t="s">
        <v>124</v>
      </c>
      <c r="B56" s="29" t="s">
        <v>126</v>
      </c>
      <c r="C56" s="4" t="s">
        <v>0</v>
      </c>
      <c r="D56" s="4" t="s">
        <v>6</v>
      </c>
      <c r="E56" s="4"/>
      <c r="F56" s="4"/>
      <c r="G56" s="139">
        <f>G57</f>
        <v>815.6</v>
      </c>
      <c r="H56" s="117">
        <f t="shared" si="2"/>
        <v>860.458</v>
      </c>
      <c r="I56" s="117">
        <f t="shared" si="3"/>
        <v>903.4809</v>
      </c>
      <c r="J56" s="64"/>
      <c r="K56" s="57"/>
      <c r="L56" s="57"/>
      <c r="M56" s="57"/>
    </row>
    <row r="57" spans="1:13" s="13" customFormat="1" ht="12.75">
      <c r="A57" s="3" t="s">
        <v>22</v>
      </c>
      <c r="B57" s="29" t="s">
        <v>126</v>
      </c>
      <c r="C57" s="4" t="s">
        <v>0</v>
      </c>
      <c r="D57" s="4" t="s">
        <v>6</v>
      </c>
      <c r="E57" s="4" t="s">
        <v>73</v>
      </c>
      <c r="F57" s="4"/>
      <c r="G57" s="139">
        <f>G58</f>
        <v>815.6</v>
      </c>
      <c r="H57" s="117">
        <f t="shared" si="2"/>
        <v>860.458</v>
      </c>
      <c r="I57" s="117">
        <f t="shared" si="3"/>
        <v>903.4809</v>
      </c>
      <c r="J57" s="64"/>
      <c r="K57" s="57"/>
      <c r="L57" s="57"/>
      <c r="M57" s="57"/>
    </row>
    <row r="58" spans="1:13" s="13" customFormat="1" ht="12.75">
      <c r="A58" s="3" t="s">
        <v>74</v>
      </c>
      <c r="B58" s="29" t="s">
        <v>126</v>
      </c>
      <c r="C58" s="4" t="s">
        <v>0</v>
      </c>
      <c r="D58" s="4" t="s">
        <v>6</v>
      </c>
      <c r="E58" s="4" t="s">
        <v>75</v>
      </c>
      <c r="F58" s="4"/>
      <c r="G58" s="139">
        <f>G59</f>
        <v>815.6</v>
      </c>
      <c r="H58" s="117">
        <f t="shared" si="2"/>
        <v>860.458</v>
      </c>
      <c r="I58" s="117">
        <f t="shared" si="3"/>
        <v>903.4809</v>
      </c>
      <c r="J58" s="64"/>
      <c r="K58" s="57"/>
      <c r="L58" s="57"/>
      <c r="M58" s="57"/>
    </row>
    <row r="59" spans="1:14" s="13" customFormat="1" ht="12.75">
      <c r="A59" s="3" t="s">
        <v>282</v>
      </c>
      <c r="B59" s="29" t="s">
        <v>126</v>
      </c>
      <c r="C59" s="4" t="s">
        <v>0</v>
      </c>
      <c r="D59" s="4" t="s">
        <v>6</v>
      </c>
      <c r="E59" s="4" t="s">
        <v>75</v>
      </c>
      <c r="F59" s="4" t="s">
        <v>280</v>
      </c>
      <c r="G59" s="139">
        <v>815.6</v>
      </c>
      <c r="H59" s="117">
        <f t="shared" si="2"/>
        <v>860.458</v>
      </c>
      <c r="I59" s="117">
        <f t="shared" si="3"/>
        <v>903.4809</v>
      </c>
      <c r="J59" s="64" t="s">
        <v>281</v>
      </c>
      <c r="K59" s="57"/>
      <c r="L59" s="57"/>
      <c r="M59" s="57"/>
      <c r="N59" s="45"/>
    </row>
    <row r="60" spans="1:14" s="13" customFormat="1" ht="38.25" hidden="1">
      <c r="A60" s="3" t="s">
        <v>179</v>
      </c>
      <c r="B60" s="29" t="s">
        <v>126</v>
      </c>
      <c r="C60" s="4" t="s">
        <v>0</v>
      </c>
      <c r="D60" s="4" t="s">
        <v>1</v>
      </c>
      <c r="E60" s="4"/>
      <c r="F60" s="4"/>
      <c r="G60" s="139"/>
      <c r="H60" s="117">
        <f t="shared" si="2"/>
        <v>0</v>
      </c>
      <c r="I60" s="117">
        <f t="shared" si="3"/>
        <v>0</v>
      </c>
      <c r="J60" s="64"/>
      <c r="K60" s="57"/>
      <c r="L60" s="57"/>
      <c r="M60" s="57"/>
      <c r="N60" s="45"/>
    </row>
    <row r="61" spans="1:14" s="13" customFormat="1" ht="12.75" hidden="1">
      <c r="A61" s="3" t="s">
        <v>22</v>
      </c>
      <c r="B61" s="29" t="s">
        <v>126</v>
      </c>
      <c r="C61" s="4" t="s">
        <v>0</v>
      </c>
      <c r="D61" s="4" t="s">
        <v>1</v>
      </c>
      <c r="E61" s="4" t="s">
        <v>73</v>
      </c>
      <c r="F61" s="4"/>
      <c r="G61" s="139"/>
      <c r="H61" s="117">
        <f t="shared" si="2"/>
        <v>0</v>
      </c>
      <c r="I61" s="117">
        <f t="shared" si="3"/>
        <v>0</v>
      </c>
      <c r="J61" s="64"/>
      <c r="K61" s="57"/>
      <c r="L61" s="57"/>
      <c r="M61" s="57"/>
      <c r="N61" s="45"/>
    </row>
    <row r="62" spans="1:14" s="13" customFormat="1" ht="12.75" hidden="1">
      <c r="A62" s="3" t="s">
        <v>39</v>
      </c>
      <c r="B62" s="29" t="s">
        <v>126</v>
      </c>
      <c r="C62" s="4" t="s">
        <v>0</v>
      </c>
      <c r="D62" s="4" t="s">
        <v>1</v>
      </c>
      <c r="E62" s="4" t="s">
        <v>78</v>
      </c>
      <c r="F62" s="4"/>
      <c r="G62" s="139"/>
      <c r="H62" s="117">
        <f t="shared" si="2"/>
        <v>0</v>
      </c>
      <c r="I62" s="117">
        <f t="shared" si="3"/>
        <v>0</v>
      </c>
      <c r="J62" s="64"/>
      <c r="K62" s="57"/>
      <c r="L62" s="57"/>
      <c r="M62" s="57"/>
      <c r="N62" s="45"/>
    </row>
    <row r="63" spans="1:14" s="13" customFormat="1" ht="12.75" hidden="1">
      <c r="A63" s="3" t="s">
        <v>76</v>
      </c>
      <c r="B63" s="29" t="s">
        <v>126</v>
      </c>
      <c r="C63" s="4" t="s">
        <v>0</v>
      </c>
      <c r="D63" s="4" t="s">
        <v>1</v>
      </c>
      <c r="E63" s="4" t="s">
        <v>78</v>
      </c>
      <c r="F63" s="4" t="s">
        <v>77</v>
      </c>
      <c r="G63" s="139"/>
      <c r="H63" s="117">
        <f t="shared" si="2"/>
        <v>0</v>
      </c>
      <c r="I63" s="117">
        <f t="shared" si="3"/>
        <v>0</v>
      </c>
      <c r="J63" s="64"/>
      <c r="K63" s="57"/>
      <c r="L63" s="57"/>
      <c r="M63" s="57"/>
      <c r="N63" s="45"/>
    </row>
    <row r="64" spans="1:14" s="13" customFormat="1" ht="25.5" hidden="1">
      <c r="A64" s="3" t="s">
        <v>196</v>
      </c>
      <c r="B64" s="29" t="s">
        <v>126</v>
      </c>
      <c r="C64" s="4" t="s">
        <v>0</v>
      </c>
      <c r="D64" s="4" t="s">
        <v>1</v>
      </c>
      <c r="E64" s="4" t="s">
        <v>195</v>
      </c>
      <c r="F64" s="4"/>
      <c r="G64" s="139"/>
      <c r="H64" s="117">
        <f t="shared" si="2"/>
        <v>0</v>
      </c>
      <c r="I64" s="117">
        <f t="shared" si="3"/>
        <v>0</v>
      </c>
      <c r="J64" s="64"/>
      <c r="K64" s="57"/>
      <c r="L64" s="57"/>
      <c r="M64" s="57"/>
      <c r="N64" s="45"/>
    </row>
    <row r="65" spans="1:14" s="13" customFormat="1" ht="12.75" hidden="1">
      <c r="A65" s="3" t="s">
        <v>76</v>
      </c>
      <c r="B65" s="29" t="s">
        <v>126</v>
      </c>
      <c r="C65" s="4" t="s">
        <v>0</v>
      </c>
      <c r="D65" s="4" t="s">
        <v>1</v>
      </c>
      <c r="E65" s="4" t="s">
        <v>195</v>
      </c>
      <c r="F65" s="4" t="s">
        <v>77</v>
      </c>
      <c r="G65" s="139"/>
      <c r="H65" s="117">
        <f t="shared" si="2"/>
        <v>0</v>
      </c>
      <c r="I65" s="117">
        <f t="shared" si="3"/>
        <v>0</v>
      </c>
      <c r="J65" s="64"/>
      <c r="K65" s="57"/>
      <c r="L65" s="57"/>
      <c r="M65" s="57"/>
      <c r="N65" s="45"/>
    </row>
    <row r="66" spans="1:13" s="13" customFormat="1" ht="38.25">
      <c r="A66" s="3" t="s">
        <v>58</v>
      </c>
      <c r="B66" s="29" t="s">
        <v>126</v>
      </c>
      <c r="C66" s="4" t="s">
        <v>0</v>
      </c>
      <c r="D66" s="4" t="s">
        <v>4</v>
      </c>
      <c r="E66" s="4"/>
      <c r="F66" s="4"/>
      <c r="G66" s="139">
        <f>G67</f>
        <v>46025.4</v>
      </c>
      <c r="H66" s="117">
        <f t="shared" si="2"/>
        <v>48556.797</v>
      </c>
      <c r="I66" s="117">
        <f t="shared" si="3"/>
        <v>50984.63685</v>
      </c>
      <c r="J66" s="64"/>
      <c r="K66" s="57"/>
      <c r="L66" s="57"/>
      <c r="M66" s="57"/>
    </row>
    <row r="67" spans="1:13" s="27" customFormat="1" ht="12.75">
      <c r="A67" s="3" t="s">
        <v>22</v>
      </c>
      <c r="B67" s="29" t="s">
        <v>126</v>
      </c>
      <c r="C67" s="4" t="s">
        <v>0</v>
      </c>
      <c r="D67" s="4" t="s">
        <v>4</v>
      </c>
      <c r="E67" s="4" t="s">
        <v>73</v>
      </c>
      <c r="F67" s="4"/>
      <c r="G67" s="139">
        <f>G68</f>
        <v>46025.4</v>
      </c>
      <c r="H67" s="117">
        <f t="shared" si="2"/>
        <v>48556.797</v>
      </c>
      <c r="I67" s="117">
        <f t="shared" si="3"/>
        <v>50984.63685</v>
      </c>
      <c r="J67" s="64"/>
      <c r="K67" s="58"/>
      <c r="L67" s="58"/>
      <c r="M67" s="58"/>
    </row>
    <row r="68" spans="1:13" s="27" customFormat="1" ht="12.75">
      <c r="A68" s="3" t="s">
        <v>39</v>
      </c>
      <c r="B68" s="29" t="s">
        <v>126</v>
      </c>
      <c r="C68" s="4" t="s">
        <v>0</v>
      </c>
      <c r="D68" s="4" t="s">
        <v>4</v>
      </c>
      <c r="E68" s="4" t="s">
        <v>78</v>
      </c>
      <c r="F68" s="4"/>
      <c r="G68" s="139">
        <f>G69+G70+G71</f>
        <v>46025.4</v>
      </c>
      <c r="H68" s="117">
        <f t="shared" si="2"/>
        <v>48556.797</v>
      </c>
      <c r="I68" s="117">
        <f t="shared" si="3"/>
        <v>50984.63685</v>
      </c>
      <c r="J68" s="64"/>
      <c r="K68" s="58"/>
      <c r="L68" s="58"/>
      <c r="M68" s="58"/>
    </row>
    <row r="69" spans="1:13" s="83" customFormat="1" ht="12.75">
      <c r="A69" s="3" t="s">
        <v>282</v>
      </c>
      <c r="B69" s="29" t="s">
        <v>126</v>
      </c>
      <c r="C69" s="4" t="s">
        <v>0</v>
      </c>
      <c r="D69" s="4" t="s">
        <v>4</v>
      </c>
      <c r="E69" s="4" t="s">
        <v>78</v>
      </c>
      <c r="F69" s="4" t="s">
        <v>280</v>
      </c>
      <c r="G69" s="139">
        <v>13175.8</v>
      </c>
      <c r="H69" s="117">
        <f t="shared" si="2"/>
        <v>13900.469</v>
      </c>
      <c r="I69" s="117">
        <f t="shared" si="3"/>
        <v>14595.49245</v>
      </c>
      <c r="J69" s="88" t="s">
        <v>281</v>
      </c>
      <c r="K69" s="82"/>
      <c r="L69" s="82"/>
      <c r="M69" s="82"/>
    </row>
    <row r="70" spans="1:13" s="83" customFormat="1" ht="25.5">
      <c r="A70" s="120" t="s">
        <v>299</v>
      </c>
      <c r="B70" s="29" t="s">
        <v>126</v>
      </c>
      <c r="C70" s="4" t="s">
        <v>0</v>
      </c>
      <c r="D70" s="4" t="s">
        <v>4</v>
      </c>
      <c r="E70" s="4" t="s">
        <v>78</v>
      </c>
      <c r="F70" s="4" t="s">
        <v>298</v>
      </c>
      <c r="G70" s="139">
        <v>30000</v>
      </c>
      <c r="H70" s="117"/>
      <c r="I70" s="117"/>
      <c r="J70" s="88"/>
      <c r="K70" s="82"/>
      <c r="L70" s="82"/>
      <c r="M70" s="82"/>
    </row>
    <row r="71" spans="1:13" s="83" customFormat="1" ht="24" customHeight="1">
      <c r="A71" s="3" t="s">
        <v>285</v>
      </c>
      <c r="B71" s="29" t="s">
        <v>126</v>
      </c>
      <c r="C71" s="4" t="s">
        <v>0</v>
      </c>
      <c r="D71" s="4" t="s">
        <v>4</v>
      </c>
      <c r="E71" s="4" t="s">
        <v>78</v>
      </c>
      <c r="F71" s="4" t="s">
        <v>283</v>
      </c>
      <c r="G71" s="139">
        <f>2862.7-13.1</f>
        <v>2849.6</v>
      </c>
      <c r="H71" s="117">
        <f t="shared" si="2"/>
        <v>3006.3279999999995</v>
      </c>
      <c r="I71" s="117">
        <f t="shared" si="3"/>
        <v>3156.6443999999997</v>
      </c>
      <c r="J71" s="101" t="s">
        <v>284</v>
      </c>
      <c r="K71" s="82"/>
      <c r="L71" s="82"/>
      <c r="M71" s="82"/>
    </row>
    <row r="72" spans="1:13" s="27" customFormat="1" ht="12.75" hidden="1">
      <c r="A72" s="3" t="s">
        <v>241</v>
      </c>
      <c r="B72" s="29" t="s">
        <v>126</v>
      </c>
      <c r="C72" s="4" t="s">
        <v>0</v>
      </c>
      <c r="D72" s="4" t="s">
        <v>9</v>
      </c>
      <c r="E72" s="4"/>
      <c r="F72" s="4"/>
      <c r="G72" s="139">
        <f>G73</f>
        <v>0</v>
      </c>
      <c r="H72" s="117">
        <f t="shared" si="2"/>
        <v>0</v>
      </c>
      <c r="I72" s="117">
        <f t="shared" si="3"/>
        <v>0</v>
      </c>
      <c r="J72" s="64"/>
      <c r="K72" s="58"/>
      <c r="L72" s="58"/>
      <c r="M72" s="58"/>
    </row>
    <row r="73" spans="1:13" s="27" customFormat="1" ht="12.75" hidden="1">
      <c r="A73" s="3" t="s">
        <v>244</v>
      </c>
      <c r="B73" s="29" t="s">
        <v>126</v>
      </c>
      <c r="C73" s="4" t="s">
        <v>0</v>
      </c>
      <c r="D73" s="4" t="s">
        <v>9</v>
      </c>
      <c r="E73" s="4" t="s">
        <v>242</v>
      </c>
      <c r="F73" s="4"/>
      <c r="G73" s="139">
        <f>G74</f>
        <v>0</v>
      </c>
      <c r="H73" s="117">
        <f t="shared" si="2"/>
        <v>0</v>
      </c>
      <c r="I73" s="117">
        <f t="shared" si="3"/>
        <v>0</v>
      </c>
      <c r="J73" s="64"/>
      <c r="K73" s="58"/>
      <c r="L73" s="58"/>
      <c r="M73" s="58"/>
    </row>
    <row r="74" spans="1:13" s="27" customFormat="1" ht="12.75" hidden="1">
      <c r="A74" s="3" t="s">
        <v>245</v>
      </c>
      <c r="B74" s="29" t="s">
        <v>126</v>
      </c>
      <c r="C74" s="4" t="s">
        <v>0</v>
      </c>
      <c r="D74" s="4" t="s">
        <v>9</v>
      </c>
      <c r="E74" s="4" t="s">
        <v>243</v>
      </c>
      <c r="F74" s="4"/>
      <c r="G74" s="139">
        <f>G75</f>
        <v>0</v>
      </c>
      <c r="H74" s="117">
        <f t="shared" si="2"/>
        <v>0</v>
      </c>
      <c r="I74" s="117">
        <f t="shared" si="3"/>
        <v>0</v>
      </c>
      <c r="J74" s="64"/>
      <c r="K74" s="58"/>
      <c r="L74" s="58"/>
      <c r="M74" s="58"/>
    </row>
    <row r="75" spans="1:13" s="27" customFormat="1" ht="12.75" hidden="1">
      <c r="A75" s="3" t="s">
        <v>76</v>
      </c>
      <c r="B75" s="29" t="s">
        <v>126</v>
      </c>
      <c r="C75" s="4" t="s">
        <v>0</v>
      </c>
      <c r="D75" s="4" t="s">
        <v>9</v>
      </c>
      <c r="E75" s="4" t="s">
        <v>243</v>
      </c>
      <c r="F75" s="4" t="s">
        <v>77</v>
      </c>
      <c r="G75" s="139"/>
      <c r="H75" s="117">
        <f t="shared" si="2"/>
        <v>0</v>
      </c>
      <c r="I75" s="117">
        <f t="shared" si="3"/>
        <v>0</v>
      </c>
      <c r="J75" s="64"/>
      <c r="K75" s="58"/>
      <c r="L75" s="58"/>
      <c r="M75" s="58"/>
    </row>
    <row r="76" spans="1:13" s="27" customFormat="1" ht="12.75" hidden="1">
      <c r="A76" s="3" t="s">
        <v>217</v>
      </c>
      <c r="B76" s="29" t="s">
        <v>126</v>
      </c>
      <c r="C76" s="4" t="s">
        <v>0</v>
      </c>
      <c r="D76" s="4" t="s">
        <v>163</v>
      </c>
      <c r="E76" s="4"/>
      <c r="F76" s="4"/>
      <c r="G76" s="139">
        <f>G77</f>
        <v>0</v>
      </c>
      <c r="H76" s="117">
        <f t="shared" si="2"/>
        <v>0</v>
      </c>
      <c r="I76" s="117">
        <f t="shared" si="3"/>
        <v>0</v>
      </c>
      <c r="J76" s="64"/>
      <c r="K76" s="58"/>
      <c r="L76" s="58"/>
      <c r="M76" s="58"/>
    </row>
    <row r="77" spans="1:13" s="27" customFormat="1" ht="12.75" hidden="1">
      <c r="A77" s="3" t="s">
        <v>217</v>
      </c>
      <c r="B77" s="29" t="s">
        <v>126</v>
      </c>
      <c r="C77" s="4" t="s">
        <v>0</v>
      </c>
      <c r="D77" s="4" t="s">
        <v>163</v>
      </c>
      <c r="E77" s="4" t="s">
        <v>216</v>
      </c>
      <c r="F77" s="4"/>
      <c r="G77" s="139">
        <f>G78</f>
        <v>0</v>
      </c>
      <c r="H77" s="117">
        <f t="shared" si="2"/>
        <v>0</v>
      </c>
      <c r="I77" s="117">
        <f t="shared" si="3"/>
        <v>0</v>
      </c>
      <c r="J77" s="64"/>
      <c r="K77" s="58"/>
      <c r="L77" s="58"/>
      <c r="M77" s="58"/>
    </row>
    <row r="78" spans="1:13" s="27" customFormat="1" ht="12.75" hidden="1">
      <c r="A78" s="3" t="s">
        <v>247</v>
      </c>
      <c r="B78" s="29" t="s">
        <v>126</v>
      </c>
      <c r="C78" s="4" t="s">
        <v>0</v>
      </c>
      <c r="D78" s="4" t="s">
        <v>163</v>
      </c>
      <c r="E78" s="4" t="s">
        <v>250</v>
      </c>
      <c r="F78" s="4"/>
      <c r="G78" s="139">
        <f>G79</f>
        <v>0</v>
      </c>
      <c r="H78" s="117">
        <f t="shared" si="2"/>
        <v>0</v>
      </c>
      <c r="I78" s="117">
        <f t="shared" si="3"/>
        <v>0</v>
      </c>
      <c r="J78" s="64"/>
      <c r="K78" s="58"/>
      <c r="L78" s="58"/>
      <c r="M78" s="58"/>
    </row>
    <row r="79" spans="1:13" s="83" customFormat="1" ht="12.75" hidden="1">
      <c r="A79" s="3" t="s">
        <v>307</v>
      </c>
      <c r="B79" s="29" t="s">
        <v>126</v>
      </c>
      <c r="C79" s="4" t="s">
        <v>0</v>
      </c>
      <c r="D79" s="4" t="s">
        <v>163</v>
      </c>
      <c r="E79" s="4" t="s">
        <v>250</v>
      </c>
      <c r="F79" s="4" t="s">
        <v>306</v>
      </c>
      <c r="G79" s="139"/>
      <c r="H79" s="117">
        <f t="shared" si="2"/>
        <v>0</v>
      </c>
      <c r="I79" s="117">
        <f t="shared" si="3"/>
        <v>0</v>
      </c>
      <c r="J79" s="88"/>
      <c r="K79" s="82"/>
      <c r="L79" s="82"/>
      <c r="M79" s="82"/>
    </row>
    <row r="80" spans="1:13" s="27" customFormat="1" ht="12.75" hidden="1">
      <c r="A80" s="3" t="s">
        <v>212</v>
      </c>
      <c r="B80" s="29" t="s">
        <v>126</v>
      </c>
      <c r="C80" s="4" t="s">
        <v>0</v>
      </c>
      <c r="D80" s="4" t="s">
        <v>213</v>
      </c>
      <c r="E80" s="4"/>
      <c r="F80" s="4"/>
      <c r="G80" s="139">
        <f>G81</f>
        <v>0</v>
      </c>
      <c r="H80" s="117">
        <f t="shared" si="2"/>
        <v>0</v>
      </c>
      <c r="I80" s="117">
        <f t="shared" si="3"/>
        <v>0</v>
      </c>
      <c r="J80" s="64"/>
      <c r="K80" s="58"/>
      <c r="L80" s="58"/>
      <c r="M80" s="58"/>
    </row>
    <row r="81" spans="1:13" s="27" customFormat="1" ht="12.75" hidden="1">
      <c r="A81" s="3" t="s">
        <v>214</v>
      </c>
      <c r="B81" s="29" t="s">
        <v>126</v>
      </c>
      <c r="C81" s="4" t="s">
        <v>0</v>
      </c>
      <c r="D81" s="4" t="s">
        <v>213</v>
      </c>
      <c r="E81" s="4" t="s">
        <v>215</v>
      </c>
      <c r="F81" s="4"/>
      <c r="G81" s="139">
        <f>G82</f>
        <v>0</v>
      </c>
      <c r="H81" s="117">
        <f t="shared" si="2"/>
        <v>0</v>
      </c>
      <c r="I81" s="117">
        <f t="shared" si="3"/>
        <v>0</v>
      </c>
      <c r="J81" s="64"/>
      <c r="K81" s="58"/>
      <c r="L81" s="58"/>
      <c r="M81" s="58"/>
    </row>
    <row r="82" spans="1:13" s="27" customFormat="1" ht="12.75" hidden="1">
      <c r="A82" s="3" t="s">
        <v>39</v>
      </c>
      <c r="B82" s="29" t="s">
        <v>126</v>
      </c>
      <c r="C82" s="4" t="s">
        <v>0</v>
      </c>
      <c r="D82" s="4" t="s">
        <v>213</v>
      </c>
      <c r="E82" s="4" t="s">
        <v>215</v>
      </c>
      <c r="F82" s="4" t="s">
        <v>77</v>
      </c>
      <c r="G82" s="139"/>
      <c r="H82" s="117">
        <f t="shared" si="2"/>
        <v>0</v>
      </c>
      <c r="I82" s="117">
        <f t="shared" si="3"/>
        <v>0</v>
      </c>
      <c r="J82" s="64"/>
      <c r="K82" s="58"/>
      <c r="L82" s="58"/>
      <c r="M82" s="58"/>
    </row>
    <row r="83" spans="1:13" s="27" customFormat="1" ht="12.75" hidden="1">
      <c r="A83" s="3" t="s">
        <v>212</v>
      </c>
      <c r="B83" s="29" t="s">
        <v>126</v>
      </c>
      <c r="C83" s="4" t="s">
        <v>0</v>
      </c>
      <c r="D83" s="4" t="s">
        <v>272</v>
      </c>
      <c r="E83" s="4"/>
      <c r="F83" s="4"/>
      <c r="G83" s="139">
        <f>G84</f>
        <v>0</v>
      </c>
      <c r="H83" s="117">
        <f t="shared" si="2"/>
        <v>0</v>
      </c>
      <c r="I83" s="117">
        <f t="shared" si="3"/>
        <v>0</v>
      </c>
      <c r="J83" s="64"/>
      <c r="K83" s="58"/>
      <c r="L83" s="58"/>
      <c r="M83" s="58"/>
    </row>
    <row r="84" spans="1:13" s="27" customFormat="1" ht="12.75" hidden="1">
      <c r="A84" s="3" t="s">
        <v>275</v>
      </c>
      <c r="B84" s="29" t="s">
        <v>126</v>
      </c>
      <c r="C84" s="4" t="s">
        <v>0</v>
      </c>
      <c r="D84" s="4" t="s">
        <v>272</v>
      </c>
      <c r="E84" s="4" t="s">
        <v>273</v>
      </c>
      <c r="F84" s="4"/>
      <c r="G84" s="139">
        <f>G85</f>
        <v>0</v>
      </c>
      <c r="H84" s="117">
        <f t="shared" si="2"/>
        <v>0</v>
      </c>
      <c r="I84" s="117">
        <f t="shared" si="3"/>
        <v>0</v>
      </c>
      <c r="J84" s="64"/>
      <c r="K84" s="58"/>
      <c r="L84" s="58"/>
      <c r="M84" s="58"/>
    </row>
    <row r="85" spans="1:13" s="27" customFormat="1" ht="12.75" hidden="1">
      <c r="A85" s="3" t="s">
        <v>275</v>
      </c>
      <c r="B85" s="29" t="s">
        <v>126</v>
      </c>
      <c r="C85" s="4" t="s">
        <v>0</v>
      </c>
      <c r="D85" s="4" t="s">
        <v>272</v>
      </c>
      <c r="E85" s="4" t="s">
        <v>274</v>
      </c>
      <c r="F85" s="4"/>
      <c r="G85" s="139">
        <f>G86</f>
        <v>0</v>
      </c>
      <c r="H85" s="117">
        <f t="shared" si="2"/>
        <v>0</v>
      </c>
      <c r="I85" s="117">
        <f t="shared" si="3"/>
        <v>0</v>
      </c>
      <c r="J85" s="64"/>
      <c r="K85" s="58"/>
      <c r="L85" s="58"/>
      <c r="M85" s="58"/>
    </row>
    <row r="86" spans="1:13" s="27" customFormat="1" ht="12.75" hidden="1">
      <c r="A86" s="3" t="s">
        <v>76</v>
      </c>
      <c r="B86" s="29" t="s">
        <v>126</v>
      </c>
      <c r="C86" s="4" t="s">
        <v>0</v>
      </c>
      <c r="D86" s="4" t="s">
        <v>272</v>
      </c>
      <c r="E86" s="4" t="s">
        <v>274</v>
      </c>
      <c r="F86" s="4" t="s">
        <v>77</v>
      </c>
      <c r="G86" s="139"/>
      <c r="H86" s="117">
        <f t="shared" si="2"/>
        <v>0</v>
      </c>
      <c r="I86" s="117">
        <f t="shared" si="3"/>
        <v>0</v>
      </c>
      <c r="J86" s="64"/>
      <c r="K86" s="58"/>
      <c r="L86" s="58"/>
      <c r="M86" s="58"/>
    </row>
    <row r="87" spans="1:13" s="27" customFormat="1" ht="15.75" customHeight="1">
      <c r="A87" s="3" t="s">
        <v>12</v>
      </c>
      <c r="B87" s="29" t="s">
        <v>126</v>
      </c>
      <c r="C87" s="4" t="s">
        <v>5</v>
      </c>
      <c r="D87" s="4"/>
      <c r="E87" s="4"/>
      <c r="F87" s="4"/>
      <c r="G87" s="139">
        <f>G88</f>
        <v>125000</v>
      </c>
      <c r="H87" s="117">
        <f t="shared" si="2"/>
        <v>131875</v>
      </c>
      <c r="I87" s="117">
        <f t="shared" si="3"/>
        <v>138468.75</v>
      </c>
      <c r="J87" s="64"/>
      <c r="K87" s="58"/>
      <c r="L87" s="58"/>
      <c r="M87" s="58"/>
    </row>
    <row r="88" spans="1:13" s="27" customFormat="1" ht="12.75">
      <c r="A88" s="3" t="s">
        <v>125</v>
      </c>
      <c r="B88" s="29" t="s">
        <v>126</v>
      </c>
      <c r="C88" s="4" t="s">
        <v>5</v>
      </c>
      <c r="D88" s="4" t="s">
        <v>1</v>
      </c>
      <c r="E88" s="4"/>
      <c r="F88" s="4"/>
      <c r="G88" s="139">
        <f>G89</f>
        <v>125000</v>
      </c>
      <c r="H88" s="117">
        <f t="shared" si="2"/>
        <v>131875</v>
      </c>
      <c r="I88" s="117">
        <f t="shared" si="3"/>
        <v>138468.75</v>
      </c>
      <c r="J88" s="64"/>
      <c r="K88" s="58"/>
      <c r="L88" s="58"/>
      <c r="M88" s="58"/>
    </row>
    <row r="89" spans="1:13" s="27" customFormat="1" ht="12.75">
      <c r="A89" s="3" t="s">
        <v>125</v>
      </c>
      <c r="B89" s="29" t="s">
        <v>126</v>
      </c>
      <c r="C89" s="4" t="s">
        <v>5</v>
      </c>
      <c r="D89" s="4" t="s">
        <v>1</v>
      </c>
      <c r="E89" s="4" t="s">
        <v>72</v>
      </c>
      <c r="F89" s="4"/>
      <c r="G89" s="139">
        <f>G92+G91</f>
        <v>125000</v>
      </c>
      <c r="H89" s="117">
        <f t="shared" si="2"/>
        <v>131875</v>
      </c>
      <c r="I89" s="117">
        <f t="shared" si="3"/>
        <v>138468.75</v>
      </c>
      <c r="J89" s="64"/>
      <c r="K89" s="58"/>
      <c r="L89" s="58"/>
      <c r="M89" s="58"/>
    </row>
    <row r="90" spans="1:13" s="27" customFormat="1" ht="12.75">
      <c r="A90" s="3" t="s">
        <v>98</v>
      </c>
      <c r="B90" s="29" t="s">
        <v>126</v>
      </c>
      <c r="C90" s="4" t="s">
        <v>5</v>
      </c>
      <c r="D90" s="4" t="s">
        <v>1</v>
      </c>
      <c r="E90" s="4" t="s">
        <v>97</v>
      </c>
      <c r="F90" s="4"/>
      <c r="G90" s="139">
        <f>G91</f>
        <v>25000</v>
      </c>
      <c r="H90" s="117">
        <f t="shared" si="2"/>
        <v>26375</v>
      </c>
      <c r="I90" s="117">
        <f t="shared" si="3"/>
        <v>27693.75</v>
      </c>
      <c r="J90" s="64"/>
      <c r="K90" s="58"/>
      <c r="L90" s="58"/>
      <c r="M90" s="58"/>
    </row>
    <row r="91" spans="1:13" s="27" customFormat="1" ht="12.75">
      <c r="A91" s="3" t="s">
        <v>285</v>
      </c>
      <c r="B91" s="29" t="s">
        <v>126</v>
      </c>
      <c r="C91" s="4" t="s">
        <v>5</v>
      </c>
      <c r="D91" s="4" t="s">
        <v>1</v>
      </c>
      <c r="E91" s="4" t="s">
        <v>97</v>
      </c>
      <c r="F91" s="4" t="s">
        <v>283</v>
      </c>
      <c r="G91" s="139">
        <v>25000</v>
      </c>
      <c r="H91" s="117">
        <f t="shared" si="2"/>
        <v>26375</v>
      </c>
      <c r="I91" s="117">
        <f t="shared" si="3"/>
        <v>27693.75</v>
      </c>
      <c r="J91" s="64"/>
      <c r="K91" s="58"/>
      <c r="L91" s="58"/>
      <c r="M91" s="58"/>
    </row>
    <row r="92" spans="1:13" s="27" customFormat="1" ht="25.5">
      <c r="A92" s="3" t="s">
        <v>100</v>
      </c>
      <c r="B92" s="29" t="s">
        <v>126</v>
      </c>
      <c r="C92" s="4" t="s">
        <v>5</v>
      </c>
      <c r="D92" s="4" t="s">
        <v>1</v>
      </c>
      <c r="E92" s="4" t="s">
        <v>99</v>
      </c>
      <c r="F92" s="4"/>
      <c r="G92" s="139">
        <f>G93</f>
        <v>100000</v>
      </c>
      <c r="H92" s="117">
        <f aca="true" t="shared" si="4" ref="H92:H167">G92*1.055</f>
        <v>105500</v>
      </c>
      <c r="I92" s="117">
        <f aca="true" t="shared" si="5" ref="I92:I167">H92*1.05</f>
        <v>110775</v>
      </c>
      <c r="J92" s="64"/>
      <c r="K92" s="58"/>
      <c r="L92" s="58"/>
      <c r="M92" s="58"/>
    </row>
    <row r="93" spans="1:13" s="27" customFormat="1" ht="25.5">
      <c r="A93" s="120" t="s">
        <v>299</v>
      </c>
      <c r="B93" s="29" t="s">
        <v>126</v>
      </c>
      <c r="C93" s="4" t="s">
        <v>5</v>
      </c>
      <c r="D93" s="4" t="s">
        <v>1</v>
      </c>
      <c r="E93" s="4" t="s">
        <v>99</v>
      </c>
      <c r="F93" s="4" t="s">
        <v>298</v>
      </c>
      <c r="G93" s="139">
        <v>100000</v>
      </c>
      <c r="H93" s="117">
        <f t="shared" si="4"/>
        <v>105500</v>
      </c>
      <c r="I93" s="117">
        <f t="shared" si="5"/>
        <v>110775</v>
      </c>
      <c r="J93" s="64"/>
      <c r="K93" s="58"/>
      <c r="L93" s="58"/>
      <c r="M93" s="58"/>
    </row>
    <row r="94" spans="1:13" s="13" customFormat="1" ht="12.75">
      <c r="A94" s="3" t="s">
        <v>40</v>
      </c>
      <c r="B94" s="29" t="s">
        <v>126</v>
      </c>
      <c r="C94" s="4" t="s">
        <v>11</v>
      </c>
      <c r="D94" s="4"/>
      <c r="E94" s="4"/>
      <c r="F94" s="4"/>
      <c r="G94" s="139">
        <f>G95</f>
        <v>1000</v>
      </c>
      <c r="H94" s="117">
        <f t="shared" si="4"/>
        <v>1055</v>
      </c>
      <c r="I94" s="117">
        <f t="shared" si="5"/>
        <v>1107.75</v>
      </c>
      <c r="J94" s="63"/>
      <c r="K94" s="62"/>
      <c r="L94" s="62"/>
      <c r="M94" s="62"/>
    </row>
    <row r="95" spans="1:13" s="13" customFormat="1" ht="12.75">
      <c r="A95" s="3" t="s">
        <v>41</v>
      </c>
      <c r="B95" s="29" t="s">
        <v>126</v>
      </c>
      <c r="C95" s="4" t="s">
        <v>11</v>
      </c>
      <c r="D95" s="4" t="s">
        <v>0</v>
      </c>
      <c r="E95" s="4"/>
      <c r="F95" s="4"/>
      <c r="G95" s="139">
        <f>G96</f>
        <v>1000</v>
      </c>
      <c r="H95" s="117">
        <f t="shared" si="4"/>
        <v>1055</v>
      </c>
      <c r="I95" s="117">
        <f t="shared" si="5"/>
        <v>1107.75</v>
      </c>
      <c r="J95" s="63"/>
      <c r="K95" s="62"/>
      <c r="L95" s="62"/>
      <c r="M95" s="62"/>
    </row>
    <row r="96" spans="1:13" s="13" customFormat="1" ht="25.5">
      <c r="A96" s="3" t="s">
        <v>42</v>
      </c>
      <c r="B96" s="29" t="s">
        <v>126</v>
      </c>
      <c r="C96" s="4" t="s">
        <v>11</v>
      </c>
      <c r="D96" s="4" t="s">
        <v>0</v>
      </c>
      <c r="E96" s="4" t="s">
        <v>43</v>
      </c>
      <c r="F96" s="4"/>
      <c r="G96" s="139">
        <f>G97</f>
        <v>1000</v>
      </c>
      <c r="H96" s="117">
        <f t="shared" si="4"/>
        <v>1055</v>
      </c>
      <c r="I96" s="117">
        <f t="shared" si="5"/>
        <v>1107.75</v>
      </c>
      <c r="J96" s="63"/>
      <c r="K96" s="59"/>
      <c r="L96" s="59"/>
      <c r="M96" s="59"/>
    </row>
    <row r="97" spans="1:13" s="13" customFormat="1" ht="12.75">
      <c r="A97" s="3" t="s">
        <v>316</v>
      </c>
      <c r="B97" s="29" t="s">
        <v>126</v>
      </c>
      <c r="C97" s="4" t="s">
        <v>11</v>
      </c>
      <c r="D97" s="4" t="s">
        <v>0</v>
      </c>
      <c r="E97" s="4" t="s">
        <v>315</v>
      </c>
      <c r="F97" s="4"/>
      <c r="G97" s="139">
        <f>G98</f>
        <v>1000</v>
      </c>
      <c r="H97" s="117">
        <f t="shared" si="4"/>
        <v>1055</v>
      </c>
      <c r="I97" s="117">
        <f t="shared" si="5"/>
        <v>1107.75</v>
      </c>
      <c r="J97" s="64"/>
      <c r="K97" s="58"/>
      <c r="L97" s="58"/>
      <c r="M97" s="58"/>
    </row>
    <row r="98" spans="1:13" s="84" customFormat="1" ht="12.75">
      <c r="A98" s="3" t="s">
        <v>307</v>
      </c>
      <c r="B98" s="29" t="s">
        <v>126</v>
      </c>
      <c r="C98" s="4" t="s">
        <v>11</v>
      </c>
      <c r="D98" s="4" t="s">
        <v>0</v>
      </c>
      <c r="E98" s="4" t="s">
        <v>315</v>
      </c>
      <c r="F98" s="4" t="s">
        <v>306</v>
      </c>
      <c r="G98" s="139">
        <v>1000</v>
      </c>
      <c r="H98" s="117">
        <f t="shared" si="4"/>
        <v>1055</v>
      </c>
      <c r="I98" s="117">
        <f t="shared" si="5"/>
        <v>1107.75</v>
      </c>
      <c r="J98" s="88" t="s">
        <v>281</v>
      </c>
      <c r="K98" s="82"/>
      <c r="L98" s="82"/>
      <c r="M98" s="82"/>
    </row>
    <row r="99" spans="1:13" s="84" customFormat="1" ht="12.75">
      <c r="A99" s="3" t="s">
        <v>47</v>
      </c>
      <c r="B99" s="29" t="s">
        <v>126</v>
      </c>
      <c r="C99" s="4" t="s">
        <v>10</v>
      </c>
      <c r="D99" s="4"/>
      <c r="E99" s="4"/>
      <c r="F99" s="4"/>
      <c r="G99" s="139">
        <f>G100+G108</f>
        <v>40763.4</v>
      </c>
      <c r="H99" s="117"/>
      <c r="I99" s="117"/>
      <c r="J99" s="88"/>
      <c r="K99" s="82"/>
      <c r="L99" s="82"/>
      <c r="M99" s="82"/>
    </row>
    <row r="100" spans="1:13" s="84" customFormat="1" ht="12.75">
      <c r="A100" s="3" t="s">
        <v>111</v>
      </c>
      <c r="B100" s="29" t="s">
        <v>126</v>
      </c>
      <c r="C100" s="4" t="s">
        <v>10</v>
      </c>
      <c r="D100" s="4" t="s">
        <v>0</v>
      </c>
      <c r="E100" s="4"/>
      <c r="F100" s="4"/>
      <c r="G100" s="139">
        <f>G101+G105</f>
        <v>39880.6</v>
      </c>
      <c r="H100" s="117"/>
      <c r="I100" s="117"/>
      <c r="J100" s="88"/>
      <c r="K100" s="82"/>
      <c r="L100" s="82"/>
      <c r="M100" s="82"/>
    </row>
    <row r="101" spans="1:13" s="84" customFormat="1" ht="12.75">
      <c r="A101" s="3" t="s">
        <v>49</v>
      </c>
      <c r="B101" s="29" t="s">
        <v>126</v>
      </c>
      <c r="C101" s="4" t="s">
        <v>10</v>
      </c>
      <c r="D101" s="4" t="s">
        <v>0</v>
      </c>
      <c r="E101" s="4" t="s">
        <v>48</v>
      </c>
      <c r="F101" s="4"/>
      <c r="G101" s="139">
        <f>G102</f>
        <v>37899</v>
      </c>
      <c r="H101" s="117"/>
      <c r="I101" s="117"/>
      <c r="J101" s="88"/>
      <c r="K101" s="82"/>
      <c r="L101" s="82"/>
      <c r="M101" s="82"/>
    </row>
    <row r="102" spans="1:13" s="84" customFormat="1" ht="12.75">
      <c r="A102" s="3" t="s">
        <v>31</v>
      </c>
      <c r="B102" s="29" t="s">
        <v>126</v>
      </c>
      <c r="C102" s="4" t="s">
        <v>10</v>
      </c>
      <c r="D102" s="4" t="s">
        <v>0</v>
      </c>
      <c r="E102" s="4" t="s">
        <v>112</v>
      </c>
      <c r="F102" s="4"/>
      <c r="G102" s="139">
        <f>G103+G104</f>
        <v>37899</v>
      </c>
      <c r="H102" s="117"/>
      <c r="I102" s="117"/>
      <c r="J102" s="88"/>
      <c r="K102" s="82"/>
      <c r="L102" s="82"/>
      <c r="M102" s="82"/>
    </row>
    <row r="103" spans="1:13" s="84" customFormat="1" ht="25.5">
      <c r="A103" s="3" t="s">
        <v>288</v>
      </c>
      <c r="B103" s="29" t="s">
        <v>126</v>
      </c>
      <c r="C103" s="4" t="s">
        <v>10</v>
      </c>
      <c r="D103" s="4" t="s">
        <v>0</v>
      </c>
      <c r="E103" s="4" t="s">
        <v>112</v>
      </c>
      <c r="F103" s="4" t="s">
        <v>286</v>
      </c>
      <c r="G103" s="139">
        <f>G262+G284+G296+G311</f>
        <v>33399</v>
      </c>
      <c r="H103" s="117"/>
      <c r="I103" s="117"/>
      <c r="J103" s="88"/>
      <c r="K103" s="82"/>
      <c r="L103" s="82"/>
      <c r="M103" s="82"/>
    </row>
    <row r="104" spans="1:13" s="84" customFormat="1" ht="12.75">
      <c r="A104" s="3" t="s">
        <v>291</v>
      </c>
      <c r="B104" s="29" t="s">
        <v>126</v>
      </c>
      <c r="C104" s="4" t="s">
        <v>10</v>
      </c>
      <c r="D104" s="4" t="s">
        <v>0</v>
      </c>
      <c r="E104" s="4" t="s">
        <v>112</v>
      </c>
      <c r="F104" s="4" t="s">
        <v>289</v>
      </c>
      <c r="G104" s="139">
        <f>G263+G285+G297+G312</f>
        <v>4500</v>
      </c>
      <c r="H104" s="117"/>
      <c r="I104" s="117"/>
      <c r="J104" s="88"/>
      <c r="K104" s="82"/>
      <c r="L104" s="82"/>
      <c r="M104" s="82"/>
    </row>
    <row r="105" spans="1:13" s="84" customFormat="1" ht="12.75">
      <c r="A105" s="3" t="s">
        <v>105</v>
      </c>
      <c r="B105" s="29" t="s">
        <v>126</v>
      </c>
      <c r="C105" s="4" t="s">
        <v>10</v>
      </c>
      <c r="D105" s="4" t="s">
        <v>0</v>
      </c>
      <c r="E105" s="4" t="s">
        <v>62</v>
      </c>
      <c r="F105" s="4"/>
      <c r="G105" s="139">
        <f>G106</f>
        <v>1981.6</v>
      </c>
      <c r="H105" s="117"/>
      <c r="I105" s="117"/>
      <c r="J105" s="88"/>
      <c r="K105" s="82"/>
      <c r="L105" s="82"/>
      <c r="M105" s="82"/>
    </row>
    <row r="106" spans="1:13" s="84" customFormat="1" ht="25.5">
      <c r="A106" s="3" t="s">
        <v>113</v>
      </c>
      <c r="B106" s="29" t="s">
        <v>126</v>
      </c>
      <c r="C106" s="4" t="s">
        <v>10</v>
      </c>
      <c r="D106" s="4" t="s">
        <v>0</v>
      </c>
      <c r="E106" s="4" t="s">
        <v>256</v>
      </c>
      <c r="F106" s="4"/>
      <c r="G106" s="139">
        <f>G107</f>
        <v>1981.6</v>
      </c>
      <c r="H106" s="117"/>
      <c r="I106" s="117"/>
      <c r="J106" s="88"/>
      <c r="K106" s="82"/>
      <c r="L106" s="82"/>
      <c r="M106" s="82"/>
    </row>
    <row r="107" spans="1:13" s="84" customFormat="1" ht="25.5">
      <c r="A107" s="3" t="s">
        <v>288</v>
      </c>
      <c r="B107" s="29" t="s">
        <v>126</v>
      </c>
      <c r="C107" s="4" t="s">
        <v>10</v>
      </c>
      <c r="D107" s="4" t="s">
        <v>0</v>
      </c>
      <c r="E107" s="4" t="s">
        <v>256</v>
      </c>
      <c r="F107" s="4" t="s">
        <v>286</v>
      </c>
      <c r="G107" s="139">
        <f>G266+G288+G300+G315</f>
        <v>1981.6</v>
      </c>
      <c r="H107" s="117"/>
      <c r="I107" s="117"/>
      <c r="J107" s="88"/>
      <c r="K107" s="82"/>
      <c r="L107" s="82"/>
      <c r="M107" s="82"/>
    </row>
    <row r="108" spans="1:13" s="84" customFormat="1" ht="12.75">
      <c r="A108" s="3" t="s">
        <v>105</v>
      </c>
      <c r="B108" s="29" t="s">
        <v>126</v>
      </c>
      <c r="C108" s="4" t="s">
        <v>10</v>
      </c>
      <c r="D108" s="4" t="s">
        <v>6</v>
      </c>
      <c r="E108" s="4" t="s">
        <v>62</v>
      </c>
      <c r="F108" s="4"/>
      <c r="G108" s="139">
        <f>G109</f>
        <v>882.8000000000001</v>
      </c>
      <c r="H108" s="117"/>
      <c r="I108" s="117"/>
      <c r="J108" s="88"/>
      <c r="K108" s="82"/>
      <c r="L108" s="82"/>
      <c r="M108" s="82"/>
    </row>
    <row r="109" spans="1:13" s="84" customFormat="1" ht="25.5">
      <c r="A109" s="3" t="s">
        <v>113</v>
      </c>
      <c r="B109" s="29" t="s">
        <v>126</v>
      </c>
      <c r="C109" s="4" t="s">
        <v>10</v>
      </c>
      <c r="D109" s="4" t="s">
        <v>6</v>
      </c>
      <c r="E109" s="4" t="s">
        <v>256</v>
      </c>
      <c r="F109" s="4"/>
      <c r="G109" s="139">
        <f>G110</f>
        <v>882.8000000000001</v>
      </c>
      <c r="H109" s="117"/>
      <c r="I109" s="117"/>
      <c r="J109" s="88"/>
      <c r="K109" s="82"/>
      <c r="L109" s="82"/>
      <c r="M109" s="82"/>
    </row>
    <row r="110" spans="1:13" s="84" customFormat="1" ht="25.5">
      <c r="A110" s="3" t="s">
        <v>288</v>
      </c>
      <c r="B110" s="29" t="s">
        <v>126</v>
      </c>
      <c r="C110" s="4" t="s">
        <v>10</v>
      </c>
      <c r="D110" s="4" t="s">
        <v>6</v>
      </c>
      <c r="E110" s="4" t="s">
        <v>256</v>
      </c>
      <c r="F110" s="4" t="s">
        <v>286</v>
      </c>
      <c r="G110" s="139">
        <f>G274+G323</f>
        <v>882.8000000000001</v>
      </c>
      <c r="H110" s="117"/>
      <c r="I110" s="117"/>
      <c r="J110" s="88"/>
      <c r="K110" s="82"/>
      <c r="L110" s="82"/>
      <c r="M110" s="82"/>
    </row>
    <row r="111" spans="1:13" s="13" customFormat="1" ht="12.75">
      <c r="A111" s="3" t="s">
        <v>55</v>
      </c>
      <c r="B111" s="29" t="s">
        <v>126</v>
      </c>
      <c r="C111" s="4" t="s">
        <v>7</v>
      </c>
      <c r="D111" s="4"/>
      <c r="E111" s="14"/>
      <c r="F111" s="4"/>
      <c r="G111" s="139">
        <f>G112+G117</f>
        <v>239.6</v>
      </c>
      <c r="H111" s="117">
        <f t="shared" si="4"/>
        <v>252.778</v>
      </c>
      <c r="I111" s="117">
        <f t="shared" si="5"/>
        <v>265.4169</v>
      </c>
      <c r="J111" s="63">
        <v>239.6</v>
      </c>
      <c r="K111" s="62"/>
      <c r="L111" s="62"/>
      <c r="M111" s="62"/>
    </row>
    <row r="112" spans="1:13" s="13" customFormat="1" ht="12.75" hidden="1">
      <c r="A112" s="3" t="s">
        <v>139</v>
      </c>
      <c r="B112" s="29" t="s">
        <v>126</v>
      </c>
      <c r="C112" s="4" t="s">
        <v>7</v>
      </c>
      <c r="D112" s="4" t="s">
        <v>1</v>
      </c>
      <c r="E112" s="4"/>
      <c r="F112" s="4"/>
      <c r="G112" s="139">
        <f>G113</f>
        <v>0</v>
      </c>
      <c r="H112" s="117">
        <f t="shared" si="4"/>
        <v>0</v>
      </c>
      <c r="I112" s="117">
        <f t="shared" si="5"/>
        <v>0</v>
      </c>
      <c r="J112" s="64"/>
      <c r="K112" s="58"/>
      <c r="L112" s="58"/>
      <c r="M112" s="58"/>
    </row>
    <row r="113" spans="1:13" s="13" customFormat="1" ht="12.75" hidden="1">
      <c r="A113" s="3" t="s">
        <v>237</v>
      </c>
      <c r="B113" s="29" t="s">
        <v>126</v>
      </c>
      <c r="C113" s="4" t="s">
        <v>7</v>
      </c>
      <c r="D113" s="4" t="s">
        <v>1</v>
      </c>
      <c r="E113" s="4" t="s">
        <v>235</v>
      </c>
      <c r="F113" s="4"/>
      <c r="G113" s="139">
        <f>G114</f>
        <v>0</v>
      </c>
      <c r="H113" s="117">
        <f t="shared" si="4"/>
        <v>0</v>
      </c>
      <c r="I113" s="117">
        <f t="shared" si="5"/>
        <v>0</v>
      </c>
      <c r="J113" s="64"/>
      <c r="K113" s="58"/>
      <c r="L113" s="58"/>
      <c r="M113" s="58"/>
    </row>
    <row r="114" spans="1:13" s="13" customFormat="1" ht="12.75" hidden="1">
      <c r="A114" s="3" t="s">
        <v>238</v>
      </c>
      <c r="B114" s="29" t="s">
        <v>126</v>
      </c>
      <c r="C114" s="4" t="s">
        <v>7</v>
      </c>
      <c r="D114" s="4" t="s">
        <v>1</v>
      </c>
      <c r="E114" s="4" t="s">
        <v>236</v>
      </c>
      <c r="F114" s="4"/>
      <c r="G114" s="139">
        <f>G115+G116</f>
        <v>0</v>
      </c>
      <c r="H114" s="117">
        <f t="shared" si="4"/>
        <v>0</v>
      </c>
      <c r="I114" s="117">
        <f t="shared" si="5"/>
        <v>0</v>
      </c>
      <c r="J114" s="64"/>
      <c r="K114" s="58"/>
      <c r="L114" s="58"/>
      <c r="M114" s="58"/>
    </row>
    <row r="115" spans="1:13" s="13" customFormat="1" ht="25.5" hidden="1">
      <c r="A115" s="3" t="s">
        <v>239</v>
      </c>
      <c r="B115" s="29" t="s">
        <v>126</v>
      </c>
      <c r="C115" s="4" t="s">
        <v>7</v>
      </c>
      <c r="D115" s="4" t="s">
        <v>1</v>
      </c>
      <c r="E115" s="4" t="s">
        <v>233</v>
      </c>
      <c r="F115" s="4" t="s">
        <v>234</v>
      </c>
      <c r="G115" s="139"/>
      <c r="H115" s="117">
        <f t="shared" si="4"/>
        <v>0</v>
      </c>
      <c r="I115" s="117">
        <f t="shared" si="5"/>
        <v>0</v>
      </c>
      <c r="J115" s="64"/>
      <c r="K115" s="58"/>
      <c r="L115" s="58"/>
      <c r="M115" s="58"/>
    </row>
    <row r="116" spans="1:13" s="13" customFormat="1" ht="25.5" hidden="1">
      <c r="A116" s="3" t="s">
        <v>240</v>
      </c>
      <c r="B116" s="29" t="s">
        <v>126</v>
      </c>
      <c r="C116" s="4" t="s">
        <v>7</v>
      </c>
      <c r="D116" s="4" t="s">
        <v>1</v>
      </c>
      <c r="E116" s="4" t="s">
        <v>232</v>
      </c>
      <c r="F116" s="4" t="s">
        <v>234</v>
      </c>
      <c r="G116" s="139"/>
      <c r="H116" s="117">
        <f t="shared" si="4"/>
        <v>0</v>
      </c>
      <c r="I116" s="117">
        <f t="shared" si="5"/>
        <v>0</v>
      </c>
      <c r="J116" s="64"/>
      <c r="K116" s="58"/>
      <c r="L116" s="58"/>
      <c r="M116" s="58"/>
    </row>
    <row r="117" spans="1:13" s="13" customFormat="1" ht="12.75">
      <c r="A117" s="120" t="s">
        <v>16</v>
      </c>
      <c r="B117" s="124" t="s">
        <v>126</v>
      </c>
      <c r="C117" s="118" t="s">
        <v>7</v>
      </c>
      <c r="D117" s="118" t="s">
        <v>8</v>
      </c>
      <c r="E117" s="125"/>
      <c r="F117" s="118"/>
      <c r="G117" s="139">
        <f>G118</f>
        <v>239.6</v>
      </c>
      <c r="H117" s="117">
        <f t="shared" si="4"/>
        <v>252.778</v>
      </c>
      <c r="I117" s="117">
        <f t="shared" si="5"/>
        <v>265.4169</v>
      </c>
      <c r="J117" s="63"/>
      <c r="K117" s="62"/>
      <c r="L117" s="62"/>
      <c r="M117" s="62"/>
    </row>
    <row r="118" spans="1:13" s="13" customFormat="1" ht="12.75">
      <c r="A118" s="3" t="s">
        <v>22</v>
      </c>
      <c r="B118" s="29" t="s">
        <v>126</v>
      </c>
      <c r="C118" s="4" t="s">
        <v>7</v>
      </c>
      <c r="D118" s="4" t="s">
        <v>8</v>
      </c>
      <c r="E118" s="4" t="s">
        <v>73</v>
      </c>
      <c r="F118" s="4"/>
      <c r="G118" s="139">
        <f>G119</f>
        <v>239.6</v>
      </c>
      <c r="H118" s="117">
        <f t="shared" si="4"/>
        <v>252.778</v>
      </c>
      <c r="I118" s="117">
        <f t="shared" si="5"/>
        <v>265.4169</v>
      </c>
      <c r="J118" s="63"/>
      <c r="K118" s="59"/>
      <c r="L118" s="59"/>
      <c r="M118" s="59"/>
    </row>
    <row r="119" spans="1:13" s="13" customFormat="1" ht="12.75">
      <c r="A119" s="3" t="s">
        <v>39</v>
      </c>
      <c r="B119" s="29" t="s">
        <v>126</v>
      </c>
      <c r="C119" s="4" t="s">
        <v>7</v>
      </c>
      <c r="D119" s="4" t="s">
        <v>8</v>
      </c>
      <c r="E119" s="4" t="s">
        <v>78</v>
      </c>
      <c r="F119" s="4"/>
      <c r="G119" s="139">
        <f>G120+G121</f>
        <v>239.6</v>
      </c>
      <c r="H119" s="117">
        <f t="shared" si="4"/>
        <v>252.778</v>
      </c>
      <c r="I119" s="117">
        <f t="shared" si="5"/>
        <v>265.4169</v>
      </c>
      <c r="J119" s="64"/>
      <c r="K119" s="58"/>
      <c r="L119" s="58"/>
      <c r="M119" s="58"/>
    </row>
    <row r="120" spans="1:13" s="84" customFormat="1" ht="12.75">
      <c r="A120" s="3" t="s">
        <v>282</v>
      </c>
      <c r="B120" s="29" t="s">
        <v>126</v>
      </c>
      <c r="C120" s="4" t="s">
        <v>7</v>
      </c>
      <c r="D120" s="4" t="s">
        <v>8</v>
      </c>
      <c r="E120" s="4" t="s">
        <v>78</v>
      </c>
      <c r="F120" s="4" t="s">
        <v>280</v>
      </c>
      <c r="G120" s="142">
        <v>217.5</v>
      </c>
      <c r="H120" s="117">
        <f t="shared" si="4"/>
        <v>229.46249999999998</v>
      </c>
      <c r="I120" s="117">
        <f t="shared" si="5"/>
        <v>240.935625</v>
      </c>
      <c r="J120" s="102" t="s">
        <v>281</v>
      </c>
      <c r="K120" s="82"/>
      <c r="L120" s="82"/>
      <c r="M120" s="82"/>
    </row>
    <row r="121" spans="1:13" s="84" customFormat="1" ht="12.75">
      <c r="A121" s="3" t="s">
        <v>285</v>
      </c>
      <c r="B121" s="29" t="s">
        <v>126</v>
      </c>
      <c r="C121" s="4" t="s">
        <v>7</v>
      </c>
      <c r="D121" s="4" t="s">
        <v>8</v>
      </c>
      <c r="E121" s="4" t="s">
        <v>78</v>
      </c>
      <c r="F121" s="4" t="s">
        <v>283</v>
      </c>
      <c r="G121" s="142">
        <f>23.4-1.3</f>
        <v>22.099999999999998</v>
      </c>
      <c r="H121" s="117">
        <f t="shared" si="4"/>
        <v>23.315499999999997</v>
      </c>
      <c r="I121" s="117">
        <f t="shared" si="5"/>
        <v>24.481274999999997</v>
      </c>
      <c r="J121" s="102">
        <v>340</v>
      </c>
      <c r="K121" s="82"/>
      <c r="L121" s="82"/>
      <c r="M121" s="82"/>
    </row>
    <row r="122" spans="1:14" s="77" customFormat="1" ht="12.75">
      <c r="A122" s="3" t="s">
        <v>278</v>
      </c>
      <c r="B122" s="29" t="s">
        <v>126</v>
      </c>
      <c r="C122" s="4" t="s">
        <v>163</v>
      </c>
      <c r="D122" s="4"/>
      <c r="E122" s="4"/>
      <c r="F122" s="4"/>
      <c r="G122" s="139">
        <f>G123</f>
        <v>1000</v>
      </c>
      <c r="H122" s="117">
        <f t="shared" si="4"/>
        <v>1055</v>
      </c>
      <c r="I122" s="117">
        <f t="shared" si="5"/>
        <v>1107.75</v>
      </c>
      <c r="J122" s="75"/>
      <c r="K122" s="75"/>
      <c r="L122" s="75"/>
      <c r="M122" s="75"/>
      <c r="N122" s="76"/>
    </row>
    <row r="123" spans="1:14" s="77" customFormat="1" ht="12.75">
      <c r="A123" s="3" t="s">
        <v>311</v>
      </c>
      <c r="B123" s="29" t="s">
        <v>126</v>
      </c>
      <c r="C123" s="4" t="s">
        <v>163</v>
      </c>
      <c r="D123" s="4" t="s">
        <v>5</v>
      </c>
      <c r="E123" s="4"/>
      <c r="F123" s="4"/>
      <c r="G123" s="139">
        <f>G124</f>
        <v>1000</v>
      </c>
      <c r="H123" s="117">
        <f t="shared" si="4"/>
        <v>1055</v>
      </c>
      <c r="I123" s="117">
        <f t="shared" si="5"/>
        <v>1107.75</v>
      </c>
      <c r="J123" s="75"/>
      <c r="K123" s="75"/>
      <c r="L123" s="75"/>
      <c r="M123" s="75"/>
      <c r="N123" s="76"/>
    </row>
    <row r="124" spans="1:14" s="77" customFormat="1" ht="12.75">
      <c r="A124" s="3" t="s">
        <v>313</v>
      </c>
      <c r="B124" s="29" t="s">
        <v>126</v>
      </c>
      <c r="C124" s="4" t="s">
        <v>163</v>
      </c>
      <c r="D124" s="4" t="s">
        <v>5</v>
      </c>
      <c r="E124" s="4" t="s">
        <v>310</v>
      </c>
      <c r="F124" s="4"/>
      <c r="G124" s="139">
        <f>G125</f>
        <v>1000</v>
      </c>
      <c r="H124" s="117">
        <f t="shared" si="4"/>
        <v>1055</v>
      </c>
      <c r="I124" s="117">
        <f t="shared" si="5"/>
        <v>1107.75</v>
      </c>
      <c r="J124" s="75"/>
      <c r="K124" s="75"/>
      <c r="L124" s="75"/>
      <c r="M124" s="75"/>
      <c r="N124" s="76"/>
    </row>
    <row r="125" spans="1:14" s="77" customFormat="1" ht="12.75">
      <c r="A125" s="3" t="s">
        <v>307</v>
      </c>
      <c r="B125" s="29" t="s">
        <v>126</v>
      </c>
      <c r="C125" s="4" t="s">
        <v>163</v>
      </c>
      <c r="D125" s="4" t="s">
        <v>5</v>
      </c>
      <c r="E125" s="4" t="s">
        <v>310</v>
      </c>
      <c r="F125" s="4" t="s">
        <v>306</v>
      </c>
      <c r="G125" s="139">
        <v>1000</v>
      </c>
      <c r="H125" s="117">
        <f t="shared" si="4"/>
        <v>1055</v>
      </c>
      <c r="I125" s="117">
        <f t="shared" si="5"/>
        <v>1107.75</v>
      </c>
      <c r="J125" s="75"/>
      <c r="K125" s="75"/>
      <c r="L125" s="75"/>
      <c r="M125" s="75"/>
      <c r="N125" s="76"/>
    </row>
    <row r="126" spans="1:13" s="27" customFormat="1" ht="12.75">
      <c r="A126" s="120" t="s">
        <v>249</v>
      </c>
      <c r="B126" s="29" t="s">
        <v>126</v>
      </c>
      <c r="C126" s="4" t="s">
        <v>246</v>
      </c>
      <c r="D126" s="4"/>
      <c r="E126" s="4"/>
      <c r="F126" s="4"/>
      <c r="G126" s="139">
        <f>G127</f>
        <v>2792</v>
      </c>
      <c r="H126" s="117">
        <f t="shared" si="4"/>
        <v>2945.56</v>
      </c>
      <c r="I126" s="117">
        <f t="shared" si="5"/>
        <v>3092.838</v>
      </c>
      <c r="J126" s="103"/>
      <c r="K126" s="58"/>
      <c r="L126" s="58"/>
      <c r="M126" s="58"/>
    </row>
    <row r="127" spans="1:13" s="13" customFormat="1" ht="12.75">
      <c r="A127" s="120" t="s">
        <v>168</v>
      </c>
      <c r="B127" s="29" t="s">
        <v>126</v>
      </c>
      <c r="C127" s="4" t="s">
        <v>246</v>
      </c>
      <c r="D127" s="4" t="s">
        <v>6</v>
      </c>
      <c r="E127" s="4"/>
      <c r="F127" s="4"/>
      <c r="G127" s="139">
        <f>G128</f>
        <v>2792</v>
      </c>
      <c r="H127" s="117">
        <f t="shared" si="4"/>
        <v>2945.56</v>
      </c>
      <c r="I127" s="117">
        <f t="shared" si="5"/>
        <v>3092.838</v>
      </c>
      <c r="J127" s="103"/>
      <c r="K127" s="58"/>
      <c r="L127" s="58"/>
      <c r="M127" s="58"/>
    </row>
    <row r="128" spans="1:13" s="13" customFormat="1" ht="12.75">
      <c r="A128" s="120" t="s">
        <v>169</v>
      </c>
      <c r="B128" s="29" t="s">
        <v>126</v>
      </c>
      <c r="C128" s="4" t="s">
        <v>246</v>
      </c>
      <c r="D128" s="4" t="s">
        <v>6</v>
      </c>
      <c r="E128" s="4" t="s">
        <v>255</v>
      </c>
      <c r="F128" s="4"/>
      <c r="G128" s="139">
        <f>G129</f>
        <v>2792</v>
      </c>
      <c r="H128" s="117">
        <f t="shared" si="4"/>
        <v>2945.56</v>
      </c>
      <c r="I128" s="117">
        <f t="shared" si="5"/>
        <v>3092.838</v>
      </c>
      <c r="J128" s="103"/>
      <c r="K128" s="58"/>
      <c r="L128" s="58"/>
      <c r="M128" s="58"/>
    </row>
    <row r="129" spans="1:13" s="13" customFormat="1" ht="38.25">
      <c r="A129" s="3" t="s">
        <v>318</v>
      </c>
      <c r="B129" s="29" t="s">
        <v>126</v>
      </c>
      <c r="C129" s="4" t="s">
        <v>246</v>
      </c>
      <c r="D129" s="4" t="s">
        <v>6</v>
      </c>
      <c r="E129" s="4" t="s">
        <v>255</v>
      </c>
      <c r="F129" s="4"/>
      <c r="G129" s="139">
        <f>G130</f>
        <v>2792</v>
      </c>
      <c r="H129" s="117">
        <f t="shared" si="4"/>
        <v>2945.56</v>
      </c>
      <c r="I129" s="117">
        <f t="shared" si="5"/>
        <v>3092.838</v>
      </c>
      <c r="J129" s="103"/>
      <c r="K129" s="58"/>
      <c r="L129" s="58"/>
      <c r="M129" s="58"/>
    </row>
    <row r="130" spans="1:13" s="84" customFormat="1" ht="25.5">
      <c r="A130" s="3" t="s">
        <v>288</v>
      </c>
      <c r="B130" s="29" t="s">
        <v>126</v>
      </c>
      <c r="C130" s="4" t="s">
        <v>246</v>
      </c>
      <c r="D130" s="4" t="s">
        <v>6</v>
      </c>
      <c r="E130" s="4" t="s">
        <v>255</v>
      </c>
      <c r="F130" s="4" t="s">
        <v>286</v>
      </c>
      <c r="G130" s="139">
        <v>2792</v>
      </c>
      <c r="H130" s="117">
        <f t="shared" si="4"/>
        <v>2945.56</v>
      </c>
      <c r="I130" s="117">
        <f t="shared" si="5"/>
        <v>3092.838</v>
      </c>
      <c r="J130" s="102">
        <v>241</v>
      </c>
      <c r="K130" s="82"/>
      <c r="L130" s="82"/>
      <c r="M130" s="82"/>
    </row>
    <row r="131" spans="1:13" s="73" customFormat="1" ht="13.5">
      <c r="A131" s="33" t="s">
        <v>218</v>
      </c>
      <c r="B131" s="46" t="s">
        <v>219</v>
      </c>
      <c r="C131" s="115"/>
      <c r="D131" s="115"/>
      <c r="E131" s="115"/>
      <c r="F131" s="115"/>
      <c r="G131" s="138">
        <f>G132</f>
        <v>2359.8</v>
      </c>
      <c r="H131" s="116">
        <f t="shared" si="4"/>
        <v>2489.589</v>
      </c>
      <c r="I131" s="116">
        <f t="shared" si="5"/>
        <v>2614.06845</v>
      </c>
      <c r="J131" s="104"/>
      <c r="K131" s="72"/>
      <c r="L131" s="72"/>
      <c r="M131" s="72"/>
    </row>
    <row r="132" spans="1:14" s="13" customFormat="1" ht="38.25">
      <c r="A132" s="3" t="s">
        <v>179</v>
      </c>
      <c r="B132" s="29" t="s">
        <v>219</v>
      </c>
      <c r="C132" s="4" t="s">
        <v>0</v>
      </c>
      <c r="D132" s="4" t="s">
        <v>1</v>
      </c>
      <c r="E132" s="4"/>
      <c r="F132" s="4"/>
      <c r="G132" s="139">
        <f>G133</f>
        <v>2359.8</v>
      </c>
      <c r="H132" s="117">
        <f t="shared" si="4"/>
        <v>2489.589</v>
      </c>
      <c r="I132" s="117">
        <f t="shared" si="5"/>
        <v>2614.06845</v>
      </c>
      <c r="J132" s="103"/>
      <c r="K132" s="57"/>
      <c r="L132" s="57"/>
      <c r="M132" s="57"/>
      <c r="N132" s="45"/>
    </row>
    <row r="133" spans="1:14" s="13" customFormat="1" ht="12.75">
      <c r="A133" s="3" t="s">
        <v>22</v>
      </c>
      <c r="B133" s="29" t="s">
        <v>219</v>
      </c>
      <c r="C133" s="4" t="s">
        <v>0</v>
      </c>
      <c r="D133" s="4" t="s">
        <v>1</v>
      </c>
      <c r="E133" s="4" t="s">
        <v>73</v>
      </c>
      <c r="F133" s="4"/>
      <c r="G133" s="139">
        <f>G137+G134</f>
        <v>2359.8</v>
      </c>
      <c r="H133" s="117">
        <f t="shared" si="4"/>
        <v>2489.589</v>
      </c>
      <c r="I133" s="117">
        <f t="shared" si="5"/>
        <v>2614.06845</v>
      </c>
      <c r="J133" s="103"/>
      <c r="K133" s="57"/>
      <c r="L133" s="57"/>
      <c r="M133" s="57"/>
      <c r="N133" s="45"/>
    </row>
    <row r="134" spans="1:14" s="13" customFormat="1" ht="12.75">
      <c r="A134" s="3" t="s">
        <v>39</v>
      </c>
      <c r="B134" s="29" t="s">
        <v>219</v>
      </c>
      <c r="C134" s="4" t="s">
        <v>0</v>
      </c>
      <c r="D134" s="4" t="s">
        <v>1</v>
      </c>
      <c r="E134" s="4" t="s">
        <v>78</v>
      </c>
      <c r="F134" s="4"/>
      <c r="G134" s="139">
        <f>G135+G136</f>
        <v>1544.2</v>
      </c>
      <c r="H134" s="117">
        <f t="shared" si="4"/>
        <v>1629.1309999999999</v>
      </c>
      <c r="I134" s="117">
        <f t="shared" si="5"/>
        <v>1710.58755</v>
      </c>
      <c r="J134" s="103"/>
      <c r="K134" s="57"/>
      <c r="L134" s="57"/>
      <c r="M134" s="57"/>
      <c r="N134" s="45"/>
    </row>
    <row r="135" spans="1:14" s="13" customFormat="1" ht="12.75">
      <c r="A135" s="3" t="s">
        <v>282</v>
      </c>
      <c r="B135" s="29" t="s">
        <v>219</v>
      </c>
      <c r="C135" s="4" t="s">
        <v>0</v>
      </c>
      <c r="D135" s="4" t="s">
        <v>1</v>
      </c>
      <c r="E135" s="4" t="s">
        <v>78</v>
      </c>
      <c r="F135" s="4" t="s">
        <v>280</v>
      </c>
      <c r="G135" s="139">
        <v>1044.2</v>
      </c>
      <c r="H135" s="117">
        <f t="shared" si="4"/>
        <v>1101.631</v>
      </c>
      <c r="I135" s="117">
        <f t="shared" si="5"/>
        <v>1156.7125500000002</v>
      </c>
      <c r="J135" s="105" t="s">
        <v>281</v>
      </c>
      <c r="K135" s="57"/>
      <c r="L135" s="57"/>
      <c r="M135" s="57"/>
      <c r="N135" s="45"/>
    </row>
    <row r="136" spans="1:14" s="13" customFormat="1" ht="25.5">
      <c r="A136" s="3" t="s">
        <v>285</v>
      </c>
      <c r="B136" s="29" t="s">
        <v>219</v>
      </c>
      <c r="C136" s="4" t="s">
        <v>0</v>
      </c>
      <c r="D136" s="4" t="s">
        <v>1</v>
      </c>
      <c r="E136" s="4" t="s">
        <v>78</v>
      </c>
      <c r="F136" s="4" t="s">
        <v>283</v>
      </c>
      <c r="G136" s="139">
        <f>486.9+13.1</f>
        <v>500</v>
      </c>
      <c r="H136" s="117">
        <f t="shared" si="4"/>
        <v>527.5</v>
      </c>
      <c r="I136" s="117">
        <f t="shared" si="5"/>
        <v>553.875</v>
      </c>
      <c r="J136" s="105" t="s">
        <v>287</v>
      </c>
      <c r="K136" s="57"/>
      <c r="L136" s="57"/>
      <c r="M136" s="57"/>
      <c r="N136" s="45"/>
    </row>
    <row r="137" spans="1:14" s="13" customFormat="1" ht="25.5">
      <c r="A137" s="3" t="s">
        <v>196</v>
      </c>
      <c r="B137" s="29" t="s">
        <v>219</v>
      </c>
      <c r="C137" s="4" t="s">
        <v>0</v>
      </c>
      <c r="D137" s="4" t="s">
        <v>1</v>
      </c>
      <c r="E137" s="4" t="s">
        <v>195</v>
      </c>
      <c r="F137" s="4"/>
      <c r="G137" s="139">
        <f>G138</f>
        <v>815.6</v>
      </c>
      <c r="H137" s="117">
        <f t="shared" si="4"/>
        <v>860.458</v>
      </c>
      <c r="I137" s="117">
        <f t="shared" si="5"/>
        <v>903.4809</v>
      </c>
      <c r="J137" s="103"/>
      <c r="K137" s="57"/>
      <c r="L137" s="57"/>
      <c r="M137" s="57"/>
      <c r="N137" s="45"/>
    </row>
    <row r="138" spans="1:14" s="84" customFormat="1" ht="12.75">
      <c r="A138" s="3" t="s">
        <v>282</v>
      </c>
      <c r="B138" s="29" t="s">
        <v>219</v>
      </c>
      <c r="C138" s="4" t="s">
        <v>0</v>
      </c>
      <c r="D138" s="4" t="s">
        <v>1</v>
      </c>
      <c r="E138" s="4" t="s">
        <v>195</v>
      </c>
      <c r="F138" s="4" t="s">
        <v>280</v>
      </c>
      <c r="G138" s="139">
        <v>815.6</v>
      </c>
      <c r="H138" s="117">
        <f t="shared" si="4"/>
        <v>860.458</v>
      </c>
      <c r="I138" s="117">
        <f t="shared" si="5"/>
        <v>903.4809</v>
      </c>
      <c r="J138" s="102" t="s">
        <v>281</v>
      </c>
      <c r="K138" s="85"/>
      <c r="L138" s="85"/>
      <c r="M138" s="85"/>
      <c r="N138" s="86"/>
    </row>
    <row r="139" spans="1:13" s="24" customFormat="1" ht="25.5">
      <c r="A139" s="22" t="s">
        <v>321</v>
      </c>
      <c r="B139" s="23">
        <v>672</v>
      </c>
      <c r="C139" s="115"/>
      <c r="D139" s="115"/>
      <c r="E139" s="115"/>
      <c r="F139" s="21"/>
      <c r="G139" s="138">
        <f>G140</f>
        <v>29341.067000000003</v>
      </c>
      <c r="H139" s="116">
        <f t="shared" si="4"/>
        <v>30954.825685</v>
      </c>
      <c r="I139" s="116">
        <f t="shared" si="5"/>
        <v>32502.56696925</v>
      </c>
      <c r="J139" s="106"/>
      <c r="K139" s="56"/>
      <c r="L139" s="56"/>
      <c r="M139" s="56"/>
    </row>
    <row r="140" spans="1:13" s="13" customFormat="1" ht="12.75">
      <c r="A140" s="3" t="s">
        <v>26</v>
      </c>
      <c r="B140" s="127">
        <v>672</v>
      </c>
      <c r="C140" s="4" t="s">
        <v>4</v>
      </c>
      <c r="D140" s="4" t="s">
        <v>5</v>
      </c>
      <c r="E140" s="4"/>
      <c r="F140" s="4"/>
      <c r="G140" s="139">
        <f>G141</f>
        <v>29341.067000000003</v>
      </c>
      <c r="H140" s="117">
        <f t="shared" si="4"/>
        <v>30954.825685</v>
      </c>
      <c r="I140" s="117">
        <f t="shared" si="5"/>
        <v>32502.56696925</v>
      </c>
      <c r="J140" s="64"/>
      <c r="K140" s="57"/>
      <c r="L140" s="57"/>
      <c r="M140" s="57"/>
    </row>
    <row r="141" spans="1:13" s="13" customFormat="1" ht="25.5">
      <c r="A141" s="3" t="s">
        <v>27</v>
      </c>
      <c r="B141" s="127">
        <v>672</v>
      </c>
      <c r="C141" s="4" t="s">
        <v>4</v>
      </c>
      <c r="D141" s="4" t="s">
        <v>5</v>
      </c>
      <c r="E141" s="4" t="s">
        <v>25</v>
      </c>
      <c r="F141" s="4"/>
      <c r="G141" s="139">
        <f>G142</f>
        <v>29341.067000000003</v>
      </c>
      <c r="H141" s="117">
        <f t="shared" si="4"/>
        <v>30954.825685</v>
      </c>
      <c r="I141" s="117">
        <f t="shared" si="5"/>
        <v>32502.56696925</v>
      </c>
      <c r="J141" s="64"/>
      <c r="K141" s="58"/>
      <c r="L141" s="58"/>
      <c r="M141" s="58"/>
    </row>
    <row r="142" spans="1:13" s="13" customFormat="1" ht="12.75">
      <c r="A142" s="3" t="s">
        <v>31</v>
      </c>
      <c r="B142" s="127">
        <v>672</v>
      </c>
      <c r="C142" s="4" t="s">
        <v>4</v>
      </c>
      <c r="D142" s="4" t="s">
        <v>5</v>
      </c>
      <c r="E142" s="4" t="s">
        <v>79</v>
      </c>
      <c r="F142" s="4"/>
      <c r="G142" s="139">
        <f>G143+G166+G167</f>
        <v>29341.067000000003</v>
      </c>
      <c r="H142" s="117">
        <f t="shared" si="4"/>
        <v>30954.825685</v>
      </c>
      <c r="I142" s="117">
        <f t="shared" si="5"/>
        <v>32502.56696925</v>
      </c>
      <c r="J142" s="64"/>
      <c r="K142" s="58"/>
      <c r="L142" s="58"/>
      <c r="M142" s="58"/>
    </row>
    <row r="143" spans="1:13" s="84" customFormat="1" ht="12.75">
      <c r="A143" s="3" t="s">
        <v>282</v>
      </c>
      <c r="B143" s="127">
        <v>672</v>
      </c>
      <c r="C143" s="4" t="s">
        <v>4</v>
      </c>
      <c r="D143" s="4" t="s">
        <v>5</v>
      </c>
      <c r="E143" s="4" t="s">
        <v>79</v>
      </c>
      <c r="F143" s="4" t="s">
        <v>292</v>
      </c>
      <c r="G143" s="139">
        <v>19847.7</v>
      </c>
      <c r="H143" s="117">
        <f t="shared" si="4"/>
        <v>20939.3235</v>
      </c>
      <c r="I143" s="117">
        <f t="shared" si="5"/>
        <v>21986.289675</v>
      </c>
      <c r="J143" s="88"/>
      <c r="K143" s="82"/>
      <c r="L143" s="82"/>
      <c r="M143" s="82"/>
    </row>
    <row r="144" spans="1:13" s="34" customFormat="1" ht="12.75" hidden="1">
      <c r="A144" s="33" t="s">
        <v>152</v>
      </c>
      <c r="B144" s="46" t="s">
        <v>127</v>
      </c>
      <c r="C144" s="115"/>
      <c r="D144" s="115"/>
      <c r="E144" s="115"/>
      <c r="F144" s="115"/>
      <c r="G144" s="138">
        <f>G145+G156+G163</f>
        <v>0</v>
      </c>
      <c r="H144" s="117">
        <f t="shared" si="4"/>
        <v>0</v>
      </c>
      <c r="I144" s="117">
        <f t="shared" si="5"/>
        <v>0</v>
      </c>
      <c r="J144" s="75" t="e">
        <f>J145+#REF!</f>
        <v>#REF!</v>
      </c>
      <c r="K144" s="56" t="e">
        <f>K145+#REF!</f>
        <v>#REF!</v>
      </c>
      <c r="L144" s="56" t="e">
        <f>L145+#REF!</f>
        <v>#REF!</v>
      </c>
      <c r="M144" s="56" t="e">
        <f>M145+#REF!</f>
        <v>#REF!</v>
      </c>
    </row>
    <row r="145" spans="1:13" s="13" customFormat="1" ht="12.75" hidden="1">
      <c r="A145" s="30" t="s">
        <v>12</v>
      </c>
      <c r="B145" s="29" t="s">
        <v>127</v>
      </c>
      <c r="C145" s="4" t="s">
        <v>5</v>
      </c>
      <c r="D145" s="4"/>
      <c r="E145" s="14"/>
      <c r="F145" s="4"/>
      <c r="G145" s="139">
        <f>G146+G151</f>
        <v>0</v>
      </c>
      <c r="H145" s="117">
        <f t="shared" si="4"/>
        <v>0</v>
      </c>
      <c r="I145" s="117">
        <f t="shared" si="5"/>
        <v>0</v>
      </c>
      <c r="J145" s="64" t="e">
        <f>J146+J151</f>
        <v>#REF!</v>
      </c>
      <c r="K145" s="57" t="e">
        <f>K146+K151</f>
        <v>#REF!</v>
      </c>
      <c r="L145" s="57" t="e">
        <f>L146+L151</f>
        <v>#REF!</v>
      </c>
      <c r="M145" s="57" t="e">
        <f>M146+M151</f>
        <v>#REF!</v>
      </c>
    </row>
    <row r="146" spans="1:13" s="13" customFormat="1" ht="12.75" hidden="1">
      <c r="A146" s="30" t="s">
        <v>2</v>
      </c>
      <c r="B146" s="29" t="s">
        <v>127</v>
      </c>
      <c r="C146" s="4" t="s">
        <v>5</v>
      </c>
      <c r="D146" s="4" t="s">
        <v>0</v>
      </c>
      <c r="E146" s="14"/>
      <c r="F146" s="4"/>
      <c r="G146" s="139">
        <f>G147</f>
        <v>0</v>
      </c>
      <c r="H146" s="117">
        <f t="shared" si="4"/>
        <v>0</v>
      </c>
      <c r="I146" s="117">
        <f t="shared" si="5"/>
        <v>0</v>
      </c>
      <c r="J146" s="64" t="e">
        <f aca="true" t="shared" si="6" ref="J146:M147">J147</f>
        <v>#REF!</v>
      </c>
      <c r="K146" s="58" t="e">
        <f t="shared" si="6"/>
        <v>#REF!</v>
      </c>
      <c r="L146" s="58" t="e">
        <f t="shared" si="6"/>
        <v>#REF!</v>
      </c>
      <c r="M146" s="58" t="e">
        <f t="shared" si="6"/>
        <v>#REF!</v>
      </c>
    </row>
    <row r="147" spans="1:13" s="13" customFormat="1" ht="12.75" hidden="1">
      <c r="A147" s="30" t="s">
        <v>20</v>
      </c>
      <c r="B147" s="127">
        <v>681</v>
      </c>
      <c r="C147" s="4" t="s">
        <v>5</v>
      </c>
      <c r="D147" s="4" t="s">
        <v>0</v>
      </c>
      <c r="E147" s="14" t="s">
        <v>17</v>
      </c>
      <c r="F147" s="4"/>
      <c r="G147" s="139">
        <f>G148+G149+G150</f>
        <v>0</v>
      </c>
      <c r="H147" s="117">
        <f t="shared" si="4"/>
        <v>0</v>
      </c>
      <c r="I147" s="117">
        <f t="shared" si="5"/>
        <v>0</v>
      </c>
      <c r="J147" s="63" t="e">
        <f t="shared" si="6"/>
        <v>#REF!</v>
      </c>
      <c r="K147" s="59" t="e">
        <f t="shared" si="6"/>
        <v>#REF!</v>
      </c>
      <c r="L147" s="59" t="e">
        <f t="shared" si="6"/>
        <v>#REF!</v>
      </c>
      <c r="M147" s="59" t="e">
        <f t="shared" si="6"/>
        <v>#REF!</v>
      </c>
    </row>
    <row r="148" spans="1:13" s="13" customFormat="1" ht="25.5" hidden="1">
      <c r="A148" s="30" t="s">
        <v>83</v>
      </c>
      <c r="B148" s="127">
        <v>681</v>
      </c>
      <c r="C148" s="4" t="s">
        <v>5</v>
      </c>
      <c r="D148" s="4" t="s">
        <v>0</v>
      </c>
      <c r="E148" s="14" t="s">
        <v>82</v>
      </c>
      <c r="F148" s="4" t="s">
        <v>84</v>
      </c>
      <c r="G148" s="139"/>
      <c r="H148" s="117">
        <f t="shared" si="4"/>
        <v>0</v>
      </c>
      <c r="I148" s="117">
        <f t="shared" si="5"/>
        <v>0</v>
      </c>
      <c r="J148" s="63" t="e">
        <f>#REF!</f>
        <v>#REF!</v>
      </c>
      <c r="K148" s="59" t="e">
        <f>#REF!</f>
        <v>#REF!</v>
      </c>
      <c r="L148" s="59" t="e">
        <f>#REF!</f>
        <v>#REF!</v>
      </c>
      <c r="M148" s="59" t="e">
        <f>#REF!</f>
        <v>#REF!</v>
      </c>
    </row>
    <row r="149" spans="1:13" s="13" customFormat="1" ht="12.75" hidden="1">
      <c r="A149" s="30" t="s">
        <v>86</v>
      </c>
      <c r="B149" s="127">
        <v>681</v>
      </c>
      <c r="C149" s="4" t="s">
        <v>5</v>
      </c>
      <c r="D149" s="4" t="s">
        <v>0</v>
      </c>
      <c r="E149" s="14" t="s">
        <v>85</v>
      </c>
      <c r="F149" s="4" t="s">
        <v>84</v>
      </c>
      <c r="G149" s="139"/>
      <c r="H149" s="117">
        <f t="shared" si="4"/>
        <v>0</v>
      </c>
      <c r="I149" s="117">
        <f t="shared" si="5"/>
        <v>0</v>
      </c>
      <c r="J149" s="63"/>
      <c r="K149" s="59"/>
      <c r="L149" s="59"/>
      <c r="M149" s="59"/>
    </row>
    <row r="150" spans="1:13" s="13" customFormat="1" ht="12.75" hidden="1">
      <c r="A150" s="30" t="s">
        <v>102</v>
      </c>
      <c r="B150" s="127">
        <v>681</v>
      </c>
      <c r="C150" s="4" t="s">
        <v>5</v>
      </c>
      <c r="D150" s="4" t="s">
        <v>0</v>
      </c>
      <c r="E150" s="14" t="s">
        <v>101</v>
      </c>
      <c r="F150" s="4" t="s">
        <v>84</v>
      </c>
      <c r="G150" s="139"/>
      <c r="H150" s="117">
        <f t="shared" si="4"/>
        <v>0</v>
      </c>
      <c r="I150" s="117">
        <f t="shared" si="5"/>
        <v>0</v>
      </c>
      <c r="J150" s="63"/>
      <c r="K150" s="59"/>
      <c r="L150" s="59"/>
      <c r="M150" s="59"/>
    </row>
    <row r="151" spans="1:13" s="13" customFormat="1" ht="12.75" hidden="1">
      <c r="A151" s="32" t="s">
        <v>3</v>
      </c>
      <c r="B151" s="127">
        <v>681</v>
      </c>
      <c r="C151" s="4" t="s">
        <v>5</v>
      </c>
      <c r="D151" s="4" t="s">
        <v>6</v>
      </c>
      <c r="E151" s="14"/>
      <c r="F151" s="4"/>
      <c r="G151" s="139">
        <f>G152</f>
        <v>0</v>
      </c>
      <c r="H151" s="117">
        <f t="shared" si="4"/>
        <v>0</v>
      </c>
      <c r="I151" s="117">
        <f t="shared" si="5"/>
        <v>0</v>
      </c>
      <c r="J151" s="107" t="e">
        <f>J152</f>
        <v>#REF!</v>
      </c>
      <c r="K151" s="60" t="e">
        <f>K152</f>
        <v>#REF!</v>
      </c>
      <c r="L151" s="60" t="e">
        <f>L152</f>
        <v>#REF!</v>
      </c>
      <c r="M151" s="60" t="e">
        <f>M152</f>
        <v>#REF!</v>
      </c>
    </row>
    <row r="152" spans="1:13" s="13" customFormat="1" ht="12.75" hidden="1">
      <c r="A152" s="30" t="s">
        <v>21</v>
      </c>
      <c r="B152" s="127">
        <v>681</v>
      </c>
      <c r="C152" s="4" t="s">
        <v>23</v>
      </c>
      <c r="D152" s="4" t="s">
        <v>6</v>
      </c>
      <c r="E152" s="14" t="s">
        <v>18</v>
      </c>
      <c r="F152" s="4"/>
      <c r="G152" s="139">
        <f>G153+G154+G155</f>
        <v>0</v>
      </c>
      <c r="H152" s="117">
        <f t="shared" si="4"/>
        <v>0</v>
      </c>
      <c r="I152" s="117">
        <f t="shared" si="5"/>
        <v>0</v>
      </c>
      <c r="J152" s="107" t="e">
        <f>J153+#REF!</f>
        <v>#REF!</v>
      </c>
      <c r="K152" s="60" t="e">
        <f>K153+#REF!</f>
        <v>#REF!</v>
      </c>
      <c r="L152" s="60" t="e">
        <f>L153+#REF!</f>
        <v>#REF!</v>
      </c>
      <c r="M152" s="60" t="e">
        <f>M153+#REF!</f>
        <v>#REF!</v>
      </c>
    </row>
    <row r="153" spans="1:13" s="13" customFormat="1" ht="24.75" customHeight="1" hidden="1">
      <c r="A153" s="30" t="s">
        <v>88</v>
      </c>
      <c r="B153" s="127">
        <v>681</v>
      </c>
      <c r="C153" s="4" t="s">
        <v>5</v>
      </c>
      <c r="D153" s="4" t="s">
        <v>6</v>
      </c>
      <c r="E153" s="14" t="s">
        <v>87</v>
      </c>
      <c r="F153" s="4" t="s">
        <v>84</v>
      </c>
      <c r="G153" s="139"/>
      <c r="H153" s="117">
        <f t="shared" si="4"/>
        <v>0</v>
      </c>
      <c r="I153" s="117">
        <f t="shared" si="5"/>
        <v>0</v>
      </c>
      <c r="J153" s="63" t="e">
        <f>#REF!</f>
        <v>#REF!</v>
      </c>
      <c r="K153" s="59" t="e">
        <f>#REF!</f>
        <v>#REF!</v>
      </c>
      <c r="L153" s="59" t="e">
        <f>#REF!</f>
        <v>#REF!</v>
      </c>
      <c r="M153" s="59" t="e">
        <f>#REF!</f>
        <v>#REF!</v>
      </c>
    </row>
    <row r="154" spans="1:13" s="13" customFormat="1" ht="22.5" customHeight="1" hidden="1">
      <c r="A154" s="30" t="s">
        <v>90</v>
      </c>
      <c r="B154" s="127">
        <v>681</v>
      </c>
      <c r="C154" s="4" t="s">
        <v>5</v>
      </c>
      <c r="D154" s="4" t="s">
        <v>6</v>
      </c>
      <c r="E154" s="14" t="s">
        <v>89</v>
      </c>
      <c r="F154" s="4" t="s">
        <v>84</v>
      </c>
      <c r="G154" s="139"/>
      <c r="H154" s="117">
        <f t="shared" si="4"/>
        <v>0</v>
      </c>
      <c r="I154" s="117">
        <f t="shared" si="5"/>
        <v>0</v>
      </c>
      <c r="J154" s="63"/>
      <c r="K154" s="59"/>
      <c r="L154" s="59"/>
      <c r="M154" s="59"/>
    </row>
    <row r="155" spans="1:13" s="13" customFormat="1" ht="12.75" hidden="1">
      <c r="A155" s="30" t="s">
        <v>92</v>
      </c>
      <c r="B155" s="127">
        <v>681</v>
      </c>
      <c r="C155" s="4" t="s">
        <v>5</v>
      </c>
      <c r="D155" s="4" t="s">
        <v>6</v>
      </c>
      <c r="E155" s="14" t="s">
        <v>91</v>
      </c>
      <c r="F155" s="4" t="s">
        <v>84</v>
      </c>
      <c r="G155" s="139"/>
      <c r="H155" s="117">
        <f t="shared" si="4"/>
        <v>0</v>
      </c>
      <c r="I155" s="117">
        <f t="shared" si="5"/>
        <v>0</v>
      </c>
      <c r="J155" s="63"/>
      <c r="K155" s="59"/>
      <c r="L155" s="59"/>
      <c r="M155" s="59"/>
    </row>
    <row r="156" spans="1:13" s="13" customFormat="1" ht="12.75" hidden="1">
      <c r="A156" s="30" t="s">
        <v>125</v>
      </c>
      <c r="B156" s="127">
        <v>681</v>
      </c>
      <c r="C156" s="4" t="s">
        <v>5</v>
      </c>
      <c r="D156" s="4" t="s">
        <v>1</v>
      </c>
      <c r="E156" s="14"/>
      <c r="F156" s="4"/>
      <c r="G156" s="139">
        <f>G157</f>
        <v>0</v>
      </c>
      <c r="H156" s="117">
        <f t="shared" si="4"/>
        <v>0</v>
      </c>
      <c r="I156" s="117">
        <f t="shared" si="5"/>
        <v>0</v>
      </c>
      <c r="J156" s="63"/>
      <c r="K156" s="59"/>
      <c r="L156" s="59"/>
      <c r="M156" s="59"/>
    </row>
    <row r="157" spans="1:13" s="13" customFormat="1" ht="12.75" hidden="1">
      <c r="A157" s="30" t="s">
        <v>125</v>
      </c>
      <c r="B157" s="127">
        <v>681</v>
      </c>
      <c r="C157" s="4" t="s">
        <v>5</v>
      </c>
      <c r="D157" s="4" t="s">
        <v>1</v>
      </c>
      <c r="E157" s="14" t="s">
        <v>72</v>
      </c>
      <c r="F157" s="4"/>
      <c r="G157" s="139">
        <f>G158+G159+G160+G161</f>
        <v>0</v>
      </c>
      <c r="H157" s="117">
        <f t="shared" si="4"/>
        <v>0</v>
      </c>
      <c r="I157" s="117">
        <f t="shared" si="5"/>
        <v>0</v>
      </c>
      <c r="J157" s="63"/>
      <c r="K157" s="59"/>
      <c r="L157" s="59"/>
      <c r="M157" s="59"/>
    </row>
    <row r="158" spans="1:13" s="13" customFormat="1" ht="12.75" hidden="1">
      <c r="A158" s="31" t="s">
        <v>93</v>
      </c>
      <c r="B158" s="127">
        <v>681</v>
      </c>
      <c r="C158" s="4" t="s">
        <v>5</v>
      </c>
      <c r="D158" s="4" t="s">
        <v>1</v>
      </c>
      <c r="E158" s="14" t="s">
        <v>94</v>
      </c>
      <c r="F158" s="4" t="s">
        <v>84</v>
      </c>
      <c r="G158" s="139"/>
      <c r="H158" s="117">
        <f t="shared" si="4"/>
        <v>0</v>
      </c>
      <c r="I158" s="117">
        <f t="shared" si="5"/>
        <v>0</v>
      </c>
      <c r="J158" s="63"/>
      <c r="K158" s="59"/>
      <c r="L158" s="59"/>
      <c r="M158" s="59"/>
    </row>
    <row r="159" spans="1:13" s="13" customFormat="1" ht="12.75" hidden="1">
      <c r="A159" s="31" t="s">
        <v>96</v>
      </c>
      <c r="B159" s="127">
        <v>681</v>
      </c>
      <c r="C159" s="4" t="s">
        <v>5</v>
      </c>
      <c r="D159" s="4" t="s">
        <v>1</v>
      </c>
      <c r="E159" s="14" t="s">
        <v>95</v>
      </c>
      <c r="F159" s="4" t="s">
        <v>84</v>
      </c>
      <c r="G159" s="139"/>
      <c r="H159" s="117">
        <f t="shared" si="4"/>
        <v>0</v>
      </c>
      <c r="I159" s="117">
        <f t="shared" si="5"/>
        <v>0</v>
      </c>
      <c r="J159" s="63"/>
      <c r="K159" s="59"/>
      <c r="L159" s="59"/>
      <c r="M159" s="59"/>
    </row>
    <row r="160" spans="1:13" s="13" customFormat="1" ht="12.75" hidden="1">
      <c r="A160" s="31" t="s">
        <v>98</v>
      </c>
      <c r="B160" s="127">
        <v>681</v>
      </c>
      <c r="C160" s="4" t="s">
        <v>5</v>
      </c>
      <c r="D160" s="4" t="s">
        <v>1</v>
      </c>
      <c r="E160" s="14" t="s">
        <v>97</v>
      </c>
      <c r="F160" s="4" t="s">
        <v>84</v>
      </c>
      <c r="G160" s="139"/>
      <c r="H160" s="117">
        <f t="shared" si="4"/>
        <v>0</v>
      </c>
      <c r="I160" s="117">
        <f t="shared" si="5"/>
        <v>0</v>
      </c>
      <c r="J160" s="63"/>
      <c r="K160" s="59"/>
      <c r="L160" s="59"/>
      <c r="M160" s="59"/>
    </row>
    <row r="161" spans="1:13" s="13" customFormat="1" ht="24" customHeight="1" hidden="1">
      <c r="A161" s="31" t="s">
        <v>100</v>
      </c>
      <c r="B161" s="127">
        <v>681</v>
      </c>
      <c r="C161" s="4" t="s">
        <v>5</v>
      </c>
      <c r="D161" s="4" t="s">
        <v>1</v>
      </c>
      <c r="E161" s="14" t="s">
        <v>99</v>
      </c>
      <c r="F161" s="4" t="s">
        <v>84</v>
      </c>
      <c r="G161" s="139"/>
      <c r="H161" s="117">
        <f t="shared" si="4"/>
        <v>0</v>
      </c>
      <c r="I161" s="117">
        <f t="shared" si="5"/>
        <v>0</v>
      </c>
      <c r="J161" s="63"/>
      <c r="K161" s="59"/>
      <c r="L161" s="59"/>
      <c r="M161" s="59"/>
    </row>
    <row r="162" spans="1:13" s="13" customFormat="1" ht="12.75" hidden="1">
      <c r="A162" s="31" t="s">
        <v>55</v>
      </c>
      <c r="B162" s="127">
        <v>681</v>
      </c>
      <c r="C162" s="4" t="s">
        <v>7</v>
      </c>
      <c r="D162" s="4"/>
      <c r="E162" s="14"/>
      <c r="F162" s="4"/>
      <c r="G162" s="139">
        <f>G163</f>
        <v>0</v>
      </c>
      <c r="H162" s="117">
        <f t="shared" si="4"/>
        <v>0</v>
      </c>
      <c r="I162" s="117">
        <f t="shared" si="5"/>
        <v>0</v>
      </c>
      <c r="J162" s="63"/>
      <c r="K162" s="59"/>
      <c r="L162" s="59"/>
      <c r="M162" s="59"/>
    </row>
    <row r="163" spans="1:13" s="13" customFormat="1" ht="12.75" hidden="1">
      <c r="A163" s="30" t="s">
        <v>139</v>
      </c>
      <c r="B163" s="127">
        <v>681</v>
      </c>
      <c r="C163" s="4" t="s">
        <v>7</v>
      </c>
      <c r="D163" s="4" t="s">
        <v>1</v>
      </c>
      <c r="E163" s="14"/>
      <c r="F163" s="4"/>
      <c r="G163" s="139">
        <f>G164</f>
        <v>0</v>
      </c>
      <c r="H163" s="117">
        <f t="shared" si="4"/>
        <v>0</v>
      </c>
      <c r="I163" s="117">
        <f t="shared" si="5"/>
        <v>0</v>
      </c>
      <c r="J163" s="63"/>
      <c r="K163" s="59"/>
      <c r="L163" s="59"/>
      <c r="M163" s="59"/>
    </row>
    <row r="164" spans="1:13" s="13" customFormat="1" ht="24" customHeight="1" hidden="1">
      <c r="A164" s="31" t="s">
        <v>140</v>
      </c>
      <c r="B164" s="127">
        <v>681</v>
      </c>
      <c r="C164" s="4" t="s">
        <v>7</v>
      </c>
      <c r="D164" s="4" t="s">
        <v>1</v>
      </c>
      <c r="E164" s="14" t="s">
        <v>63</v>
      </c>
      <c r="F164" s="4"/>
      <c r="G164" s="139">
        <f>G165</f>
        <v>0</v>
      </c>
      <c r="H164" s="117">
        <f t="shared" si="4"/>
        <v>0</v>
      </c>
      <c r="I164" s="117">
        <f t="shared" si="5"/>
        <v>0</v>
      </c>
      <c r="J164" s="63"/>
      <c r="K164" s="59"/>
      <c r="L164" s="59"/>
      <c r="M164" s="59"/>
    </row>
    <row r="165" spans="1:13" s="13" customFormat="1" ht="12.75" hidden="1">
      <c r="A165" s="31" t="s">
        <v>141</v>
      </c>
      <c r="B165" s="127">
        <v>681</v>
      </c>
      <c r="C165" s="4" t="s">
        <v>7</v>
      </c>
      <c r="D165" s="4" t="s">
        <v>1</v>
      </c>
      <c r="E165" s="14" t="s">
        <v>138</v>
      </c>
      <c r="F165" s="4" t="s">
        <v>24</v>
      </c>
      <c r="G165" s="139"/>
      <c r="H165" s="117">
        <f t="shared" si="4"/>
        <v>0</v>
      </c>
      <c r="I165" s="117">
        <f t="shared" si="5"/>
        <v>0</v>
      </c>
      <c r="J165" s="63"/>
      <c r="K165" s="59"/>
      <c r="L165" s="59"/>
      <c r="M165" s="59"/>
    </row>
    <row r="166" spans="1:13" s="13" customFormat="1" ht="25.5">
      <c r="A166" s="120" t="s">
        <v>299</v>
      </c>
      <c r="B166" s="127">
        <v>672</v>
      </c>
      <c r="C166" s="4" t="s">
        <v>4</v>
      </c>
      <c r="D166" s="4" t="s">
        <v>5</v>
      </c>
      <c r="E166" s="4" t="s">
        <v>79</v>
      </c>
      <c r="F166" s="4" t="s">
        <v>298</v>
      </c>
      <c r="G166" s="139">
        <v>3875.267</v>
      </c>
      <c r="H166" s="117">
        <f t="shared" si="4"/>
        <v>4088.4066849999995</v>
      </c>
      <c r="I166" s="117">
        <f t="shared" si="5"/>
        <v>4292.8270192499995</v>
      </c>
      <c r="J166" s="63"/>
      <c r="K166" s="59"/>
      <c r="L166" s="59"/>
      <c r="M166" s="59"/>
    </row>
    <row r="167" spans="1:13" s="13" customFormat="1" ht="12.75">
      <c r="A167" s="3" t="s">
        <v>285</v>
      </c>
      <c r="B167" s="127">
        <v>672</v>
      </c>
      <c r="C167" s="4" t="s">
        <v>4</v>
      </c>
      <c r="D167" s="4" t="s">
        <v>5</v>
      </c>
      <c r="E167" s="4" t="s">
        <v>79</v>
      </c>
      <c r="F167" s="4" t="s">
        <v>283</v>
      </c>
      <c r="G167" s="139">
        <v>5618.1</v>
      </c>
      <c r="H167" s="117">
        <f t="shared" si="4"/>
        <v>5927.0955</v>
      </c>
      <c r="I167" s="117">
        <f t="shared" si="5"/>
        <v>6223.450275000001</v>
      </c>
      <c r="J167" s="63"/>
      <c r="K167" s="59"/>
      <c r="L167" s="59"/>
      <c r="M167" s="59"/>
    </row>
    <row r="168" spans="1:14" s="28" customFormat="1" ht="25.5">
      <c r="A168" s="70" t="s">
        <v>252</v>
      </c>
      <c r="B168" s="128">
        <v>683</v>
      </c>
      <c r="C168" s="38"/>
      <c r="D168" s="38"/>
      <c r="E168" s="39"/>
      <c r="F168" s="38"/>
      <c r="G168" s="138">
        <f>G169+G180</f>
        <v>24482.812</v>
      </c>
      <c r="H168" s="116">
        <f aca="true" t="shared" si="7" ref="H168:H231">G168*1.055</f>
        <v>25829.36666</v>
      </c>
      <c r="I168" s="116">
        <f aca="true" t="shared" si="8" ref="I168:I231">H168*1.05</f>
        <v>27120.834993</v>
      </c>
      <c r="J168" s="63"/>
      <c r="K168" s="61"/>
      <c r="L168" s="61"/>
      <c r="M168" s="61"/>
      <c r="N168" s="47"/>
    </row>
    <row r="169" spans="1:13" s="13" customFormat="1" ht="12.75">
      <c r="A169" s="3" t="s">
        <v>28</v>
      </c>
      <c r="B169" s="29" t="s">
        <v>129</v>
      </c>
      <c r="C169" s="4" t="s">
        <v>9</v>
      </c>
      <c r="D169" s="4"/>
      <c r="E169" s="4"/>
      <c r="F169" s="4"/>
      <c r="G169" s="139">
        <f>G170+G175</f>
        <v>24192.216</v>
      </c>
      <c r="H169" s="117">
        <f t="shared" si="7"/>
        <v>25522.78788</v>
      </c>
      <c r="I169" s="117">
        <f t="shared" si="8"/>
        <v>26798.927274</v>
      </c>
      <c r="J169" s="63"/>
      <c r="K169" s="59"/>
      <c r="L169" s="59"/>
      <c r="M169" s="59"/>
    </row>
    <row r="170" spans="1:13" s="13" customFormat="1" ht="12.75">
      <c r="A170" s="3" t="s">
        <v>29</v>
      </c>
      <c r="B170" s="29" t="s">
        <v>129</v>
      </c>
      <c r="C170" s="4" t="s">
        <v>9</v>
      </c>
      <c r="D170" s="4" t="s">
        <v>0</v>
      </c>
      <c r="E170" s="4"/>
      <c r="F170" s="4"/>
      <c r="G170" s="139">
        <f>G171</f>
        <v>20866.516</v>
      </c>
      <c r="H170" s="117">
        <f t="shared" si="7"/>
        <v>22014.174379999997</v>
      </c>
      <c r="I170" s="117">
        <f t="shared" si="8"/>
        <v>23114.883099</v>
      </c>
      <c r="J170" s="63"/>
      <c r="K170" s="59"/>
      <c r="L170" s="59"/>
      <c r="M170" s="59"/>
    </row>
    <row r="171" spans="1:13" s="13" customFormat="1" ht="12.75">
      <c r="A171" s="3" t="s">
        <v>37</v>
      </c>
      <c r="B171" s="29" t="s">
        <v>129</v>
      </c>
      <c r="C171" s="4" t="s">
        <v>9</v>
      </c>
      <c r="D171" s="4" t="s">
        <v>0</v>
      </c>
      <c r="E171" s="4" t="s">
        <v>30</v>
      </c>
      <c r="F171" s="4"/>
      <c r="G171" s="139">
        <f>G172</f>
        <v>20866.516</v>
      </c>
      <c r="H171" s="117">
        <f t="shared" si="7"/>
        <v>22014.174379999997</v>
      </c>
      <c r="I171" s="117">
        <f t="shared" si="8"/>
        <v>23114.883099</v>
      </c>
      <c r="J171" s="63"/>
      <c r="K171" s="59"/>
      <c r="L171" s="59"/>
      <c r="M171" s="59"/>
    </row>
    <row r="172" spans="1:13" s="13" customFormat="1" ht="12.75">
      <c r="A172" s="3" t="s">
        <v>31</v>
      </c>
      <c r="B172" s="29" t="s">
        <v>129</v>
      </c>
      <c r="C172" s="4" t="s">
        <v>9</v>
      </c>
      <c r="D172" s="4" t="s">
        <v>0</v>
      </c>
      <c r="E172" s="4" t="s">
        <v>103</v>
      </c>
      <c r="F172" s="4"/>
      <c r="G172" s="139">
        <f>G173+G174</f>
        <v>20866.516</v>
      </c>
      <c r="H172" s="117">
        <f t="shared" si="7"/>
        <v>22014.174379999997</v>
      </c>
      <c r="I172" s="117">
        <f t="shared" si="8"/>
        <v>23114.883099</v>
      </c>
      <c r="J172" s="63"/>
      <c r="K172" s="59"/>
      <c r="L172" s="59"/>
      <c r="M172" s="59"/>
    </row>
    <row r="173" spans="1:13" s="84" customFormat="1" ht="25.5">
      <c r="A173" s="3" t="s">
        <v>288</v>
      </c>
      <c r="B173" s="29" t="s">
        <v>129</v>
      </c>
      <c r="C173" s="4" t="s">
        <v>9</v>
      </c>
      <c r="D173" s="4" t="s">
        <v>0</v>
      </c>
      <c r="E173" s="4" t="s">
        <v>103</v>
      </c>
      <c r="F173" s="4" t="s">
        <v>286</v>
      </c>
      <c r="G173" s="139">
        <f>16353.7-G174+4512.816</f>
        <v>18760.316</v>
      </c>
      <c r="H173" s="117">
        <f t="shared" si="7"/>
        <v>19792.13338</v>
      </c>
      <c r="I173" s="117">
        <f t="shared" si="8"/>
        <v>20781.740049</v>
      </c>
      <c r="J173" s="93"/>
      <c r="K173" s="87"/>
      <c r="L173" s="87"/>
      <c r="M173" s="87"/>
    </row>
    <row r="174" spans="1:13" s="84" customFormat="1" ht="12.75">
      <c r="A174" s="3" t="s">
        <v>291</v>
      </c>
      <c r="B174" s="29" t="s">
        <v>129</v>
      </c>
      <c r="C174" s="4" t="s">
        <v>9</v>
      </c>
      <c r="D174" s="4" t="s">
        <v>0</v>
      </c>
      <c r="E174" s="4" t="s">
        <v>103</v>
      </c>
      <c r="F174" s="4" t="s">
        <v>289</v>
      </c>
      <c r="G174" s="139">
        <f>987.5+1118.7</f>
        <v>2106.2</v>
      </c>
      <c r="H174" s="117">
        <f t="shared" si="7"/>
        <v>2222.0409999999997</v>
      </c>
      <c r="I174" s="117">
        <f t="shared" si="8"/>
        <v>2333.1430499999997</v>
      </c>
      <c r="J174" s="93" t="s">
        <v>290</v>
      </c>
      <c r="K174" s="87"/>
      <c r="L174" s="87"/>
      <c r="M174" s="87"/>
    </row>
    <row r="175" spans="1:13" s="13" customFormat="1" ht="12.75">
      <c r="A175" s="3" t="s">
        <v>15</v>
      </c>
      <c r="B175" s="29" t="s">
        <v>129</v>
      </c>
      <c r="C175" s="4" t="s">
        <v>9</v>
      </c>
      <c r="D175" s="4" t="s">
        <v>10</v>
      </c>
      <c r="E175" s="4"/>
      <c r="F175" s="4"/>
      <c r="G175" s="139">
        <f>G176</f>
        <v>3325.7000000000003</v>
      </c>
      <c r="H175" s="117">
        <f t="shared" si="7"/>
        <v>3508.6135</v>
      </c>
      <c r="I175" s="117">
        <f t="shared" si="8"/>
        <v>3684.044175</v>
      </c>
      <c r="J175" s="63"/>
      <c r="K175" s="59"/>
      <c r="L175" s="59"/>
      <c r="M175" s="59"/>
    </row>
    <row r="176" spans="1:13" s="13" customFormat="1" ht="12.75">
      <c r="A176" s="3" t="s">
        <v>22</v>
      </c>
      <c r="B176" s="29" t="s">
        <v>129</v>
      </c>
      <c r="C176" s="4" t="s">
        <v>9</v>
      </c>
      <c r="D176" s="4" t="s">
        <v>10</v>
      </c>
      <c r="E176" s="4" t="s">
        <v>73</v>
      </c>
      <c r="F176" s="4"/>
      <c r="G176" s="139">
        <f>G177</f>
        <v>3325.7000000000003</v>
      </c>
      <c r="H176" s="117">
        <f t="shared" si="7"/>
        <v>3508.6135</v>
      </c>
      <c r="I176" s="117">
        <f t="shared" si="8"/>
        <v>3684.044175</v>
      </c>
      <c r="J176" s="63"/>
      <c r="K176" s="59"/>
      <c r="L176" s="59"/>
      <c r="M176" s="59"/>
    </row>
    <row r="177" spans="1:13" s="13" customFormat="1" ht="12.75">
      <c r="A177" s="3" t="s">
        <v>39</v>
      </c>
      <c r="B177" s="29" t="s">
        <v>129</v>
      </c>
      <c r="C177" s="4" t="s">
        <v>9</v>
      </c>
      <c r="D177" s="4" t="s">
        <v>10</v>
      </c>
      <c r="E177" s="4" t="s">
        <v>78</v>
      </c>
      <c r="F177" s="4"/>
      <c r="G177" s="139">
        <f>G178+G179</f>
        <v>3325.7000000000003</v>
      </c>
      <c r="H177" s="117">
        <f t="shared" si="7"/>
        <v>3508.6135</v>
      </c>
      <c r="I177" s="117">
        <f t="shared" si="8"/>
        <v>3684.044175</v>
      </c>
      <c r="J177" s="63"/>
      <c r="K177" s="59"/>
      <c r="L177" s="59"/>
      <c r="M177" s="59"/>
    </row>
    <row r="178" spans="1:13" s="84" customFormat="1" ht="12.75">
      <c r="A178" s="3" t="s">
        <v>282</v>
      </c>
      <c r="B178" s="29" t="s">
        <v>129</v>
      </c>
      <c r="C178" s="4" t="s">
        <v>9</v>
      </c>
      <c r="D178" s="4" t="s">
        <v>10</v>
      </c>
      <c r="E178" s="4" t="s">
        <v>78</v>
      </c>
      <c r="F178" s="4" t="s">
        <v>280</v>
      </c>
      <c r="G178" s="139">
        <v>1151.9</v>
      </c>
      <c r="H178" s="117">
        <f t="shared" si="7"/>
        <v>1215.2545</v>
      </c>
      <c r="I178" s="117">
        <f t="shared" si="8"/>
        <v>1276.017225</v>
      </c>
      <c r="J178" s="93"/>
      <c r="K178" s="87"/>
      <c r="L178" s="87"/>
      <c r="M178" s="87"/>
    </row>
    <row r="179" spans="1:13" s="84" customFormat="1" ht="12.75">
      <c r="A179" s="3" t="s">
        <v>285</v>
      </c>
      <c r="B179" s="29" t="s">
        <v>129</v>
      </c>
      <c r="C179" s="4" t="s">
        <v>9</v>
      </c>
      <c r="D179" s="4" t="s">
        <v>10</v>
      </c>
      <c r="E179" s="4" t="s">
        <v>78</v>
      </c>
      <c r="F179" s="4" t="s">
        <v>283</v>
      </c>
      <c r="G179" s="139">
        <v>2173.8</v>
      </c>
      <c r="H179" s="117">
        <f t="shared" si="7"/>
        <v>2293.359</v>
      </c>
      <c r="I179" s="117">
        <f t="shared" si="8"/>
        <v>2408.02695</v>
      </c>
      <c r="J179" s="93"/>
      <c r="K179" s="87"/>
      <c r="L179" s="87"/>
      <c r="M179" s="87"/>
    </row>
    <row r="180" spans="1:13" s="13" customFormat="1" ht="12.75">
      <c r="A180" s="71" t="s">
        <v>55</v>
      </c>
      <c r="B180" s="29" t="s">
        <v>129</v>
      </c>
      <c r="C180" s="4" t="s">
        <v>7</v>
      </c>
      <c r="D180" s="4"/>
      <c r="E180" s="4"/>
      <c r="F180" s="4"/>
      <c r="G180" s="139">
        <f>G181</f>
        <v>290.596</v>
      </c>
      <c r="H180" s="123">
        <f t="shared" si="7"/>
        <v>306.57878</v>
      </c>
      <c r="I180" s="123">
        <f t="shared" si="8"/>
        <v>321.907719</v>
      </c>
      <c r="J180" s="63"/>
      <c r="K180" s="59"/>
      <c r="L180" s="59"/>
      <c r="M180" s="59"/>
    </row>
    <row r="181" spans="1:13" s="13" customFormat="1" ht="12.75">
      <c r="A181" s="3" t="s">
        <v>143</v>
      </c>
      <c r="B181" s="29" t="s">
        <v>129</v>
      </c>
      <c r="C181" s="4" t="s">
        <v>7</v>
      </c>
      <c r="D181" s="4" t="s">
        <v>4</v>
      </c>
      <c r="E181" s="4"/>
      <c r="F181" s="4"/>
      <c r="G181" s="139">
        <f>G182</f>
        <v>290.596</v>
      </c>
      <c r="H181" s="123">
        <f t="shared" si="7"/>
        <v>306.57878</v>
      </c>
      <c r="I181" s="123">
        <f t="shared" si="8"/>
        <v>321.907719</v>
      </c>
      <c r="J181" s="63"/>
      <c r="K181" s="59"/>
      <c r="L181" s="59"/>
      <c r="M181" s="59"/>
    </row>
    <row r="182" spans="1:13" s="13" customFormat="1" ht="12.75">
      <c r="A182" s="3" t="s">
        <v>105</v>
      </c>
      <c r="B182" s="29" t="s">
        <v>129</v>
      </c>
      <c r="C182" s="4" t="s">
        <v>7</v>
      </c>
      <c r="D182" s="4" t="s">
        <v>4</v>
      </c>
      <c r="E182" s="4" t="s">
        <v>62</v>
      </c>
      <c r="F182" s="4"/>
      <c r="G182" s="139">
        <f>G183</f>
        <v>290.596</v>
      </c>
      <c r="H182" s="123">
        <f t="shared" si="7"/>
        <v>306.57878</v>
      </c>
      <c r="I182" s="123">
        <f t="shared" si="8"/>
        <v>321.907719</v>
      </c>
      <c r="J182" s="63"/>
      <c r="K182" s="59"/>
      <c r="L182" s="59"/>
      <c r="M182" s="59"/>
    </row>
    <row r="183" spans="1:13" s="13" customFormat="1" ht="25.5">
      <c r="A183" s="3" t="s">
        <v>144</v>
      </c>
      <c r="B183" s="29" t="s">
        <v>129</v>
      </c>
      <c r="C183" s="4" t="s">
        <v>7</v>
      </c>
      <c r="D183" s="4" t="s">
        <v>4</v>
      </c>
      <c r="E183" s="4" t="s">
        <v>220</v>
      </c>
      <c r="F183" s="4"/>
      <c r="G183" s="139">
        <f>G184</f>
        <v>290.596</v>
      </c>
      <c r="H183" s="123">
        <f t="shared" si="7"/>
        <v>306.57878</v>
      </c>
      <c r="I183" s="123">
        <f t="shared" si="8"/>
        <v>321.907719</v>
      </c>
      <c r="J183" s="63"/>
      <c r="K183" s="59"/>
      <c r="L183" s="59"/>
      <c r="M183" s="59"/>
    </row>
    <row r="184" spans="1:13" s="13" customFormat="1" ht="12.75">
      <c r="A184" s="3" t="s">
        <v>291</v>
      </c>
      <c r="B184" s="29" t="s">
        <v>129</v>
      </c>
      <c r="C184" s="4" t="s">
        <v>7</v>
      </c>
      <c r="D184" s="4" t="s">
        <v>4</v>
      </c>
      <c r="E184" s="4" t="s">
        <v>220</v>
      </c>
      <c r="F184" s="4" t="s">
        <v>289</v>
      </c>
      <c r="G184" s="139">
        <v>290.596</v>
      </c>
      <c r="H184" s="123">
        <f t="shared" si="7"/>
        <v>306.57878</v>
      </c>
      <c r="I184" s="123">
        <f t="shared" si="8"/>
        <v>321.907719</v>
      </c>
      <c r="J184" s="63"/>
      <c r="K184" s="59"/>
      <c r="L184" s="59"/>
      <c r="M184" s="59"/>
    </row>
    <row r="185" spans="1:13" s="24" customFormat="1" ht="25.5">
      <c r="A185" s="22" t="s">
        <v>253</v>
      </c>
      <c r="B185" s="23">
        <v>673</v>
      </c>
      <c r="C185" s="115"/>
      <c r="D185" s="115"/>
      <c r="E185" s="115"/>
      <c r="F185" s="21"/>
      <c r="G185" s="138">
        <f>G186+G213</f>
        <v>404879.72699999996</v>
      </c>
      <c r="H185" s="116">
        <f t="shared" si="7"/>
        <v>427148.1119849999</v>
      </c>
      <c r="I185" s="116">
        <f t="shared" si="8"/>
        <v>448505.5175842499</v>
      </c>
      <c r="J185" s="75"/>
      <c r="K185" s="56"/>
      <c r="L185" s="56"/>
      <c r="M185" s="56"/>
    </row>
    <row r="186" spans="1:13" s="13" customFormat="1" ht="12.75">
      <c r="A186" s="3" t="s">
        <v>28</v>
      </c>
      <c r="B186" s="29" t="s">
        <v>128</v>
      </c>
      <c r="C186" s="4" t="s">
        <v>9</v>
      </c>
      <c r="D186" s="4"/>
      <c r="E186" s="4"/>
      <c r="F186" s="4"/>
      <c r="G186" s="139">
        <f>G187+G201</f>
        <v>404014.69999999995</v>
      </c>
      <c r="H186" s="117">
        <f t="shared" si="7"/>
        <v>426235.50849999994</v>
      </c>
      <c r="I186" s="117">
        <f t="shared" si="8"/>
        <v>447547.28392499994</v>
      </c>
      <c r="J186" s="63"/>
      <c r="K186" s="62"/>
      <c r="L186" s="62"/>
      <c r="M186" s="62"/>
    </row>
    <row r="187" spans="1:13" s="13" customFormat="1" ht="12.75">
      <c r="A187" s="3" t="s">
        <v>38</v>
      </c>
      <c r="B187" s="29" t="s">
        <v>128</v>
      </c>
      <c r="C187" s="4" t="s">
        <v>9</v>
      </c>
      <c r="D187" s="4" t="s">
        <v>6</v>
      </c>
      <c r="E187" s="4"/>
      <c r="F187" s="4"/>
      <c r="G187" s="139">
        <f>G188+G192+G198+G199</f>
        <v>394908.1</v>
      </c>
      <c r="H187" s="117">
        <f t="shared" si="7"/>
        <v>416628.04549999995</v>
      </c>
      <c r="I187" s="117">
        <f t="shared" si="8"/>
        <v>437459.44777499995</v>
      </c>
      <c r="J187" s="63"/>
      <c r="K187" s="62"/>
      <c r="L187" s="62"/>
      <c r="M187" s="62"/>
    </row>
    <row r="188" spans="1:13" s="13" customFormat="1" ht="25.5">
      <c r="A188" s="3" t="s">
        <v>33</v>
      </c>
      <c r="B188" s="29" t="s">
        <v>128</v>
      </c>
      <c r="C188" s="4" t="s">
        <v>9</v>
      </c>
      <c r="D188" s="4" t="s">
        <v>6</v>
      </c>
      <c r="E188" s="4" t="s">
        <v>32</v>
      </c>
      <c r="F188" s="4"/>
      <c r="G188" s="139">
        <f>G189</f>
        <v>360493.6</v>
      </c>
      <c r="H188" s="117">
        <f t="shared" si="7"/>
        <v>380320.74799999996</v>
      </c>
      <c r="I188" s="117">
        <f t="shared" si="8"/>
        <v>399336.7854</v>
      </c>
      <c r="J188" s="67"/>
      <c r="K188" s="59"/>
      <c r="L188" s="59"/>
      <c r="M188" s="59"/>
    </row>
    <row r="189" spans="1:13" s="13" customFormat="1" ht="12.75">
      <c r="A189" s="3" t="s">
        <v>31</v>
      </c>
      <c r="B189" s="29" t="s">
        <v>128</v>
      </c>
      <c r="C189" s="4" t="s">
        <v>9</v>
      </c>
      <c r="D189" s="4" t="s">
        <v>6</v>
      </c>
      <c r="E189" s="4" t="s">
        <v>104</v>
      </c>
      <c r="F189" s="4"/>
      <c r="G189" s="139">
        <f>G190+G191</f>
        <v>360493.6</v>
      </c>
      <c r="H189" s="117">
        <f t="shared" si="7"/>
        <v>380320.74799999996</v>
      </c>
      <c r="I189" s="117">
        <f t="shared" si="8"/>
        <v>399336.7854</v>
      </c>
      <c r="J189" s="64"/>
      <c r="K189" s="58"/>
      <c r="L189" s="58"/>
      <c r="M189" s="58"/>
    </row>
    <row r="190" spans="1:13" s="84" customFormat="1" ht="25.5">
      <c r="A190" s="3" t="s">
        <v>288</v>
      </c>
      <c r="B190" s="29" t="s">
        <v>128</v>
      </c>
      <c r="C190" s="4" t="s">
        <v>9</v>
      </c>
      <c r="D190" s="4" t="s">
        <v>6</v>
      </c>
      <c r="E190" s="4" t="s">
        <v>104</v>
      </c>
      <c r="F190" s="4" t="s">
        <v>286</v>
      </c>
      <c r="G190" s="139">
        <v>325153.6</v>
      </c>
      <c r="H190" s="117">
        <f t="shared" si="7"/>
        <v>343037.04799999995</v>
      </c>
      <c r="I190" s="117">
        <f t="shared" si="8"/>
        <v>360188.9004</v>
      </c>
      <c r="J190" s="88"/>
      <c r="K190" s="82"/>
      <c r="L190" s="82"/>
      <c r="M190" s="82"/>
    </row>
    <row r="191" spans="1:13" s="84" customFormat="1" ht="12.75">
      <c r="A191" s="3" t="s">
        <v>291</v>
      </c>
      <c r="B191" s="29" t="s">
        <v>128</v>
      </c>
      <c r="C191" s="4" t="s">
        <v>9</v>
      </c>
      <c r="D191" s="4" t="s">
        <v>6</v>
      </c>
      <c r="E191" s="4" t="s">
        <v>104</v>
      </c>
      <c r="F191" s="4" t="s">
        <v>289</v>
      </c>
      <c r="G191" s="139">
        <f>32720+2620</f>
        <v>35340</v>
      </c>
      <c r="H191" s="117">
        <f t="shared" si="7"/>
        <v>37283.7</v>
      </c>
      <c r="I191" s="117">
        <f t="shared" si="8"/>
        <v>39147.885</v>
      </c>
      <c r="J191" s="88" t="s">
        <v>290</v>
      </c>
      <c r="K191" s="82"/>
      <c r="L191" s="82"/>
      <c r="M191" s="82"/>
    </row>
    <row r="192" spans="1:13" s="13" customFormat="1" ht="12.75">
      <c r="A192" s="3" t="s">
        <v>35</v>
      </c>
      <c r="B192" s="29" t="s">
        <v>128</v>
      </c>
      <c r="C192" s="4" t="s">
        <v>9</v>
      </c>
      <c r="D192" s="4" t="s">
        <v>6</v>
      </c>
      <c r="E192" s="4" t="s">
        <v>34</v>
      </c>
      <c r="F192" s="4"/>
      <c r="G192" s="139">
        <f>G193</f>
        <v>25508</v>
      </c>
      <c r="H192" s="117">
        <f t="shared" si="7"/>
        <v>26910.94</v>
      </c>
      <c r="I192" s="117">
        <f t="shared" si="8"/>
        <v>28256.487</v>
      </c>
      <c r="J192" s="63"/>
      <c r="K192" s="59"/>
      <c r="L192" s="59"/>
      <c r="M192" s="59"/>
    </row>
    <row r="193" spans="1:13" s="13" customFormat="1" ht="12.75">
      <c r="A193" s="3" t="s">
        <v>31</v>
      </c>
      <c r="B193" s="29" t="s">
        <v>128</v>
      </c>
      <c r="C193" s="4" t="s">
        <v>9</v>
      </c>
      <c r="D193" s="4" t="s">
        <v>6</v>
      </c>
      <c r="E193" s="4" t="s">
        <v>107</v>
      </c>
      <c r="F193" s="4"/>
      <c r="G193" s="139">
        <f>G194+G195</f>
        <v>25508</v>
      </c>
      <c r="H193" s="117">
        <f t="shared" si="7"/>
        <v>26910.94</v>
      </c>
      <c r="I193" s="117">
        <f t="shared" si="8"/>
        <v>28256.487</v>
      </c>
      <c r="J193" s="64"/>
      <c r="K193" s="58"/>
      <c r="L193" s="58"/>
      <c r="M193" s="58"/>
    </row>
    <row r="194" spans="1:13" s="84" customFormat="1" ht="25.5">
      <c r="A194" s="3" t="s">
        <v>288</v>
      </c>
      <c r="B194" s="29" t="s">
        <v>128</v>
      </c>
      <c r="C194" s="4" t="s">
        <v>9</v>
      </c>
      <c r="D194" s="4" t="s">
        <v>6</v>
      </c>
      <c r="E194" s="4" t="s">
        <v>107</v>
      </c>
      <c r="F194" s="4" t="s">
        <v>286</v>
      </c>
      <c r="G194" s="139">
        <f>25508-G195</f>
        <v>25304.3</v>
      </c>
      <c r="H194" s="117">
        <f t="shared" si="7"/>
        <v>26696.0365</v>
      </c>
      <c r="I194" s="117">
        <f t="shared" si="8"/>
        <v>28030.838325</v>
      </c>
      <c r="J194" s="88"/>
      <c r="K194" s="82"/>
      <c r="L194" s="82"/>
      <c r="M194" s="82"/>
    </row>
    <row r="195" spans="1:13" s="84" customFormat="1" ht="12.75">
      <c r="A195" s="3" t="s">
        <v>291</v>
      </c>
      <c r="B195" s="29" t="s">
        <v>128</v>
      </c>
      <c r="C195" s="4" t="s">
        <v>9</v>
      </c>
      <c r="D195" s="4" t="s">
        <v>6</v>
      </c>
      <c r="E195" s="4" t="s">
        <v>107</v>
      </c>
      <c r="F195" s="4" t="s">
        <v>289</v>
      </c>
      <c r="G195" s="139">
        <v>203.7</v>
      </c>
      <c r="H195" s="117">
        <f t="shared" si="7"/>
        <v>214.90349999999998</v>
      </c>
      <c r="I195" s="117">
        <f t="shared" si="8"/>
        <v>225.648675</v>
      </c>
      <c r="J195" s="88" t="s">
        <v>290</v>
      </c>
      <c r="K195" s="82"/>
      <c r="L195" s="82"/>
      <c r="M195" s="82"/>
    </row>
    <row r="196" spans="1:13" s="13" customFormat="1" ht="12.75">
      <c r="A196" s="3" t="s">
        <v>105</v>
      </c>
      <c r="B196" s="29" t="s">
        <v>128</v>
      </c>
      <c r="C196" s="4" t="s">
        <v>9</v>
      </c>
      <c r="D196" s="4" t="s">
        <v>6</v>
      </c>
      <c r="E196" s="4" t="s">
        <v>62</v>
      </c>
      <c r="F196" s="4"/>
      <c r="G196" s="139">
        <f>G197+G199</f>
        <v>8906.5</v>
      </c>
      <c r="H196" s="117">
        <f t="shared" si="7"/>
        <v>9396.3575</v>
      </c>
      <c r="I196" s="117">
        <f t="shared" si="8"/>
        <v>9866.175375</v>
      </c>
      <c r="J196" s="64"/>
      <c r="K196" s="58"/>
      <c r="L196" s="58"/>
      <c r="M196" s="58"/>
    </row>
    <row r="197" spans="1:13" s="13" customFormat="1" ht="12.75">
      <c r="A197" s="3" t="s">
        <v>106</v>
      </c>
      <c r="B197" s="29" t="s">
        <v>128</v>
      </c>
      <c r="C197" s="4" t="s">
        <v>9</v>
      </c>
      <c r="D197" s="4" t="s">
        <v>6</v>
      </c>
      <c r="E197" s="4" t="s">
        <v>257</v>
      </c>
      <c r="F197" s="4"/>
      <c r="G197" s="139">
        <f>G198</f>
        <v>8906.5</v>
      </c>
      <c r="H197" s="117">
        <f t="shared" si="7"/>
        <v>9396.3575</v>
      </c>
      <c r="I197" s="117">
        <f t="shared" si="8"/>
        <v>9866.175375</v>
      </c>
      <c r="J197" s="64"/>
      <c r="K197" s="58"/>
      <c r="L197" s="58"/>
      <c r="M197" s="58"/>
    </row>
    <row r="198" spans="1:13" s="84" customFormat="1" ht="25.5">
      <c r="A198" s="3" t="s">
        <v>288</v>
      </c>
      <c r="B198" s="29" t="s">
        <v>128</v>
      </c>
      <c r="C198" s="4" t="s">
        <v>9</v>
      </c>
      <c r="D198" s="4" t="s">
        <v>6</v>
      </c>
      <c r="E198" s="4" t="s">
        <v>257</v>
      </c>
      <c r="F198" s="4" t="s">
        <v>286</v>
      </c>
      <c r="G198" s="139">
        <v>8906.5</v>
      </c>
      <c r="H198" s="117">
        <f t="shared" si="7"/>
        <v>9396.3575</v>
      </c>
      <c r="I198" s="117">
        <f t="shared" si="8"/>
        <v>9866.175375</v>
      </c>
      <c r="J198" s="88"/>
      <c r="K198" s="82"/>
      <c r="L198" s="82"/>
      <c r="M198" s="82"/>
    </row>
    <row r="199" spans="1:13" s="13" customFormat="1" ht="12.75" hidden="1">
      <c r="A199" s="3" t="s">
        <v>160</v>
      </c>
      <c r="B199" s="29" t="s">
        <v>128</v>
      </c>
      <c r="C199" s="4" t="s">
        <v>9</v>
      </c>
      <c r="D199" s="4" t="s">
        <v>6</v>
      </c>
      <c r="E199" s="4" t="s">
        <v>158</v>
      </c>
      <c r="F199" s="4"/>
      <c r="G199" s="139">
        <f>G200</f>
        <v>0</v>
      </c>
      <c r="H199" s="117">
        <f t="shared" si="7"/>
        <v>0</v>
      </c>
      <c r="I199" s="117">
        <f t="shared" si="8"/>
        <v>0</v>
      </c>
      <c r="J199" s="64"/>
      <c r="K199" s="58"/>
      <c r="L199" s="58"/>
      <c r="M199" s="58"/>
    </row>
    <row r="200" spans="1:13" s="13" customFormat="1" ht="12.75" hidden="1">
      <c r="A200" s="3" t="s">
        <v>80</v>
      </c>
      <c r="B200" s="29" t="s">
        <v>128</v>
      </c>
      <c r="C200" s="4" t="s">
        <v>9</v>
      </c>
      <c r="D200" s="4" t="s">
        <v>6</v>
      </c>
      <c r="E200" s="4" t="s">
        <v>158</v>
      </c>
      <c r="F200" s="4" t="s">
        <v>159</v>
      </c>
      <c r="G200" s="139"/>
      <c r="H200" s="117">
        <f t="shared" si="7"/>
        <v>0</v>
      </c>
      <c r="I200" s="117">
        <f t="shared" si="8"/>
        <v>0</v>
      </c>
      <c r="J200" s="64"/>
      <c r="K200" s="58"/>
      <c r="L200" s="58"/>
      <c r="M200" s="58"/>
    </row>
    <row r="201" spans="1:13" s="13" customFormat="1" ht="12.75">
      <c r="A201" s="3" t="s">
        <v>15</v>
      </c>
      <c r="B201" s="29" t="s">
        <v>128</v>
      </c>
      <c r="C201" s="4" t="s">
        <v>9</v>
      </c>
      <c r="D201" s="4" t="s">
        <v>10</v>
      </c>
      <c r="E201" s="4"/>
      <c r="F201" s="4"/>
      <c r="G201" s="139">
        <f>G208+G202+G205</f>
        <v>9106.6</v>
      </c>
      <c r="H201" s="117">
        <f t="shared" si="7"/>
        <v>9607.463</v>
      </c>
      <c r="I201" s="117">
        <f t="shared" si="8"/>
        <v>10087.836150000001</v>
      </c>
      <c r="J201" s="63"/>
      <c r="K201" s="62"/>
      <c r="L201" s="62"/>
      <c r="M201" s="62"/>
    </row>
    <row r="202" spans="1:13" s="13" customFormat="1" ht="12" customHeight="1">
      <c r="A202" s="3" t="s">
        <v>22</v>
      </c>
      <c r="B202" s="29" t="s">
        <v>128</v>
      </c>
      <c r="C202" s="4" t="s">
        <v>9</v>
      </c>
      <c r="D202" s="4" t="s">
        <v>10</v>
      </c>
      <c r="E202" s="4" t="s">
        <v>73</v>
      </c>
      <c r="F202" s="4"/>
      <c r="G202" s="139">
        <f>G203</f>
        <v>1659.6999999999998</v>
      </c>
      <c r="H202" s="117">
        <f t="shared" si="7"/>
        <v>1750.9834999999996</v>
      </c>
      <c r="I202" s="117">
        <f t="shared" si="8"/>
        <v>1838.5326749999997</v>
      </c>
      <c r="J202" s="63"/>
      <c r="K202" s="59"/>
      <c r="L202" s="59"/>
      <c r="M202" s="59"/>
    </row>
    <row r="203" spans="1:13" s="13" customFormat="1" ht="14.25" customHeight="1">
      <c r="A203" s="3" t="s">
        <v>39</v>
      </c>
      <c r="B203" s="29" t="s">
        <v>128</v>
      </c>
      <c r="C203" s="4" t="s">
        <v>9</v>
      </c>
      <c r="D203" s="4" t="s">
        <v>10</v>
      </c>
      <c r="E203" s="4" t="s">
        <v>78</v>
      </c>
      <c r="F203" s="4"/>
      <c r="G203" s="139">
        <f>G204+G207</f>
        <v>1659.6999999999998</v>
      </c>
      <c r="H203" s="117">
        <f t="shared" si="7"/>
        <v>1750.9834999999996</v>
      </c>
      <c r="I203" s="117">
        <f t="shared" si="8"/>
        <v>1838.5326749999997</v>
      </c>
      <c r="J203" s="64"/>
      <c r="K203" s="58"/>
      <c r="L203" s="58"/>
      <c r="M203" s="58"/>
    </row>
    <row r="204" spans="1:13" s="84" customFormat="1" ht="12.75">
      <c r="A204" s="3" t="s">
        <v>282</v>
      </c>
      <c r="B204" s="29" t="s">
        <v>128</v>
      </c>
      <c r="C204" s="4" t="s">
        <v>9</v>
      </c>
      <c r="D204" s="4" t="s">
        <v>10</v>
      </c>
      <c r="E204" s="4" t="s">
        <v>78</v>
      </c>
      <c r="F204" s="4" t="s">
        <v>280</v>
      </c>
      <c r="G204" s="139">
        <v>1352.1</v>
      </c>
      <c r="H204" s="117">
        <f t="shared" si="7"/>
        <v>1426.4654999999998</v>
      </c>
      <c r="I204" s="117">
        <f t="shared" si="8"/>
        <v>1497.7887749999998</v>
      </c>
      <c r="J204" s="88" t="s">
        <v>281</v>
      </c>
      <c r="K204" s="82"/>
      <c r="L204" s="82"/>
      <c r="M204" s="82"/>
    </row>
    <row r="205" spans="1:13" s="84" customFormat="1" ht="12.75" hidden="1">
      <c r="A205" s="3" t="s">
        <v>155</v>
      </c>
      <c r="B205" s="29" t="s">
        <v>128</v>
      </c>
      <c r="C205" s="4" t="s">
        <v>9</v>
      </c>
      <c r="D205" s="4" t="s">
        <v>10</v>
      </c>
      <c r="E205" s="4" t="s">
        <v>154</v>
      </c>
      <c r="F205" s="4"/>
      <c r="G205" s="139">
        <f>G206</f>
        <v>0</v>
      </c>
      <c r="H205" s="117">
        <f t="shared" si="7"/>
        <v>0</v>
      </c>
      <c r="I205" s="117">
        <f t="shared" si="8"/>
        <v>0</v>
      </c>
      <c r="J205" s="88"/>
      <c r="K205" s="82"/>
      <c r="L205" s="82"/>
      <c r="M205" s="82"/>
    </row>
    <row r="206" spans="1:13" s="84" customFormat="1" ht="12.75" hidden="1">
      <c r="A206" s="3" t="s">
        <v>80</v>
      </c>
      <c r="B206" s="29" t="s">
        <v>128</v>
      </c>
      <c r="C206" s="4" t="s">
        <v>9</v>
      </c>
      <c r="D206" s="4" t="s">
        <v>10</v>
      </c>
      <c r="E206" s="4" t="s">
        <v>154</v>
      </c>
      <c r="F206" s="4" t="s">
        <v>81</v>
      </c>
      <c r="G206" s="139"/>
      <c r="H206" s="117">
        <f t="shared" si="7"/>
        <v>0</v>
      </c>
      <c r="I206" s="117">
        <f t="shared" si="8"/>
        <v>0</v>
      </c>
      <c r="J206" s="88"/>
      <c r="K206" s="82"/>
      <c r="L206" s="82"/>
      <c r="M206" s="82"/>
    </row>
    <row r="207" spans="1:13" s="84" customFormat="1" ht="12.75">
      <c r="A207" s="3" t="s">
        <v>285</v>
      </c>
      <c r="B207" s="29" t="s">
        <v>128</v>
      </c>
      <c r="C207" s="4" t="s">
        <v>9</v>
      </c>
      <c r="D207" s="4" t="s">
        <v>10</v>
      </c>
      <c r="E207" s="4" t="s">
        <v>78</v>
      </c>
      <c r="F207" s="4" t="s">
        <v>283</v>
      </c>
      <c r="G207" s="139">
        <f>621.2-313.6</f>
        <v>307.6</v>
      </c>
      <c r="H207" s="117">
        <f t="shared" si="7"/>
        <v>324.51800000000003</v>
      </c>
      <c r="I207" s="117">
        <f t="shared" si="8"/>
        <v>340.74390000000005</v>
      </c>
      <c r="J207" s="88"/>
      <c r="K207" s="82"/>
      <c r="L207" s="82"/>
      <c r="M207" s="82"/>
    </row>
    <row r="208" spans="1:13" s="13" customFormat="1" ht="38.25">
      <c r="A208" s="3" t="s">
        <v>161</v>
      </c>
      <c r="B208" s="29" t="s">
        <v>128</v>
      </c>
      <c r="C208" s="4" t="s">
        <v>9</v>
      </c>
      <c r="D208" s="4" t="s">
        <v>10</v>
      </c>
      <c r="E208" s="4" t="s">
        <v>46</v>
      </c>
      <c r="F208" s="4"/>
      <c r="G208" s="139">
        <f>G209</f>
        <v>7446.900000000001</v>
      </c>
      <c r="H208" s="117">
        <f t="shared" si="7"/>
        <v>7856.4795</v>
      </c>
      <c r="I208" s="117">
        <f t="shared" si="8"/>
        <v>8249.303475</v>
      </c>
      <c r="J208" s="63"/>
      <c r="K208" s="59"/>
      <c r="L208" s="59"/>
      <c r="M208" s="59"/>
    </row>
    <row r="209" spans="1:13" s="13" customFormat="1" ht="12.75">
      <c r="A209" s="3" t="s">
        <v>31</v>
      </c>
      <c r="B209" s="29" t="s">
        <v>128</v>
      </c>
      <c r="C209" s="4" t="s">
        <v>9</v>
      </c>
      <c r="D209" s="4" t="s">
        <v>10</v>
      </c>
      <c r="E209" s="4" t="s">
        <v>108</v>
      </c>
      <c r="F209" s="4"/>
      <c r="G209" s="139">
        <f>G210+G211+G212</f>
        <v>7446.900000000001</v>
      </c>
      <c r="H209" s="117">
        <f t="shared" si="7"/>
        <v>7856.4795</v>
      </c>
      <c r="I209" s="117">
        <f t="shared" si="8"/>
        <v>8249.303475</v>
      </c>
      <c r="J209" s="64"/>
      <c r="K209" s="58"/>
      <c r="L209" s="58"/>
      <c r="M209" s="58"/>
    </row>
    <row r="210" spans="1:13" s="84" customFormat="1" ht="12.75">
      <c r="A210" s="3" t="s">
        <v>282</v>
      </c>
      <c r="B210" s="29" t="s">
        <v>128</v>
      </c>
      <c r="C210" s="4" t="s">
        <v>9</v>
      </c>
      <c r="D210" s="4" t="s">
        <v>10</v>
      </c>
      <c r="E210" s="4" t="s">
        <v>108</v>
      </c>
      <c r="F210" s="4" t="s">
        <v>292</v>
      </c>
      <c r="G210" s="139">
        <v>6712.6</v>
      </c>
      <c r="H210" s="117">
        <f t="shared" si="7"/>
        <v>7081.793</v>
      </c>
      <c r="I210" s="117">
        <f t="shared" si="8"/>
        <v>7435.88265</v>
      </c>
      <c r="J210" s="88" t="s">
        <v>281</v>
      </c>
      <c r="K210" s="82"/>
      <c r="L210" s="82"/>
      <c r="M210" s="82"/>
    </row>
    <row r="211" spans="1:13" s="84" customFormat="1" ht="12.75">
      <c r="A211" s="3" t="s">
        <v>295</v>
      </c>
      <c r="B211" s="29" t="s">
        <v>128</v>
      </c>
      <c r="C211" s="4" t="s">
        <v>9</v>
      </c>
      <c r="D211" s="4" t="s">
        <v>10</v>
      </c>
      <c r="E211" s="4" t="s">
        <v>108</v>
      </c>
      <c r="F211" s="4" t="s">
        <v>294</v>
      </c>
      <c r="G211" s="139">
        <f>12.7+82.9</f>
        <v>95.60000000000001</v>
      </c>
      <c r="H211" s="117">
        <f t="shared" si="7"/>
        <v>100.858</v>
      </c>
      <c r="I211" s="117">
        <f t="shared" si="8"/>
        <v>105.90090000000001</v>
      </c>
      <c r="J211" s="102">
        <v>212</v>
      </c>
      <c r="K211" s="82"/>
      <c r="L211" s="82"/>
      <c r="M211" s="82"/>
    </row>
    <row r="212" spans="1:13" s="84" customFormat="1" ht="12.75">
      <c r="A212" s="3" t="s">
        <v>285</v>
      </c>
      <c r="B212" s="29" t="s">
        <v>128</v>
      </c>
      <c r="C212" s="4" t="s">
        <v>9</v>
      </c>
      <c r="D212" s="4" t="s">
        <v>10</v>
      </c>
      <c r="E212" s="4" t="s">
        <v>108</v>
      </c>
      <c r="F212" s="4" t="s">
        <v>283</v>
      </c>
      <c r="G212" s="139">
        <f>721.6-82.9</f>
        <v>638.7</v>
      </c>
      <c r="H212" s="117">
        <f t="shared" si="7"/>
        <v>673.8285</v>
      </c>
      <c r="I212" s="117">
        <f t="shared" si="8"/>
        <v>707.519925</v>
      </c>
      <c r="J212" s="88"/>
      <c r="K212" s="82"/>
      <c r="L212" s="82"/>
      <c r="M212" s="82"/>
    </row>
    <row r="213" spans="1:13" s="13" customFormat="1" ht="12.75">
      <c r="A213" s="71" t="s">
        <v>55</v>
      </c>
      <c r="B213" s="29" t="s">
        <v>128</v>
      </c>
      <c r="C213" s="4" t="s">
        <v>7</v>
      </c>
      <c r="D213" s="4"/>
      <c r="E213" s="4"/>
      <c r="F213" s="4"/>
      <c r="G213" s="139">
        <f>G214</f>
        <v>865.027</v>
      </c>
      <c r="H213" s="123">
        <f t="shared" si="7"/>
        <v>912.603485</v>
      </c>
      <c r="I213" s="123">
        <f t="shared" si="8"/>
        <v>958.2336592500001</v>
      </c>
      <c r="J213" s="64"/>
      <c r="K213" s="58"/>
      <c r="L213" s="58"/>
      <c r="M213" s="58"/>
    </row>
    <row r="214" spans="1:13" s="13" customFormat="1" ht="12.75">
      <c r="A214" s="3" t="s">
        <v>143</v>
      </c>
      <c r="B214" s="29" t="s">
        <v>128</v>
      </c>
      <c r="C214" s="4" t="s">
        <v>7</v>
      </c>
      <c r="D214" s="4" t="s">
        <v>4</v>
      </c>
      <c r="E214" s="4"/>
      <c r="F214" s="4"/>
      <c r="G214" s="139">
        <f>G215+G218</f>
        <v>865.027</v>
      </c>
      <c r="H214" s="123">
        <f t="shared" si="7"/>
        <v>912.603485</v>
      </c>
      <c r="I214" s="123">
        <f t="shared" si="8"/>
        <v>958.2336592500001</v>
      </c>
      <c r="J214" s="64"/>
      <c r="K214" s="58"/>
      <c r="L214" s="58"/>
      <c r="M214" s="58"/>
    </row>
    <row r="215" spans="1:13" s="13" customFormat="1" ht="12.75">
      <c r="A215" s="3" t="s">
        <v>146</v>
      </c>
      <c r="B215" s="29" t="s">
        <v>128</v>
      </c>
      <c r="C215" s="4" t="s">
        <v>7</v>
      </c>
      <c r="D215" s="4" t="s">
        <v>4</v>
      </c>
      <c r="E215" s="4" t="s">
        <v>63</v>
      </c>
      <c r="F215" s="4"/>
      <c r="G215" s="139">
        <f>G216</f>
        <v>62.027</v>
      </c>
      <c r="H215" s="123">
        <f t="shared" si="7"/>
        <v>65.438485</v>
      </c>
      <c r="I215" s="123">
        <f t="shared" si="8"/>
        <v>68.71040925</v>
      </c>
      <c r="J215" s="64"/>
      <c r="K215" s="58"/>
      <c r="L215" s="58"/>
      <c r="M215" s="58"/>
    </row>
    <row r="216" spans="1:13" s="13" customFormat="1" ht="25.5">
      <c r="A216" s="3" t="s">
        <v>147</v>
      </c>
      <c r="B216" s="29" t="s">
        <v>128</v>
      </c>
      <c r="C216" s="4" t="s">
        <v>7</v>
      </c>
      <c r="D216" s="4" t="s">
        <v>4</v>
      </c>
      <c r="E216" s="4" t="s">
        <v>145</v>
      </c>
      <c r="F216" s="4"/>
      <c r="G216" s="139">
        <f>G217</f>
        <v>62.027</v>
      </c>
      <c r="H216" s="123">
        <f t="shared" si="7"/>
        <v>65.438485</v>
      </c>
      <c r="I216" s="123">
        <f t="shared" si="8"/>
        <v>68.71040925</v>
      </c>
      <c r="J216" s="64"/>
      <c r="K216" s="58"/>
      <c r="L216" s="58"/>
      <c r="M216" s="58"/>
    </row>
    <row r="217" spans="1:13" s="13" customFormat="1" ht="25.5">
      <c r="A217" s="3" t="s">
        <v>325</v>
      </c>
      <c r="B217" s="29" t="s">
        <v>128</v>
      </c>
      <c r="C217" s="4" t="s">
        <v>7</v>
      </c>
      <c r="D217" s="4" t="s">
        <v>4</v>
      </c>
      <c r="E217" s="4" t="s">
        <v>145</v>
      </c>
      <c r="F217" s="4" t="s">
        <v>296</v>
      </c>
      <c r="G217" s="139">
        <v>62.027</v>
      </c>
      <c r="H217" s="123">
        <f t="shared" si="7"/>
        <v>65.438485</v>
      </c>
      <c r="I217" s="123">
        <f t="shared" si="8"/>
        <v>68.71040925</v>
      </c>
      <c r="J217" s="64"/>
      <c r="K217" s="58"/>
      <c r="L217" s="58"/>
      <c r="M217" s="58"/>
    </row>
    <row r="218" spans="1:13" s="13" customFormat="1" ht="12.75">
      <c r="A218" s="3" t="s">
        <v>105</v>
      </c>
      <c r="B218" s="29" t="s">
        <v>128</v>
      </c>
      <c r="C218" s="4" t="s">
        <v>7</v>
      </c>
      <c r="D218" s="4" t="s">
        <v>4</v>
      </c>
      <c r="E218" s="4" t="s">
        <v>62</v>
      </c>
      <c r="F218" s="4"/>
      <c r="G218" s="139">
        <f>G221+G219</f>
        <v>803</v>
      </c>
      <c r="H218" s="123">
        <f t="shared" si="7"/>
        <v>847.165</v>
      </c>
      <c r="I218" s="123">
        <f t="shared" si="8"/>
        <v>889.52325</v>
      </c>
      <c r="J218" s="64"/>
      <c r="K218" s="58"/>
      <c r="L218" s="58"/>
      <c r="M218" s="58"/>
    </row>
    <row r="219" spans="1:13" s="13" customFormat="1" ht="12.75" hidden="1">
      <c r="A219" s="3" t="s">
        <v>148</v>
      </c>
      <c r="B219" s="29" t="s">
        <v>128</v>
      </c>
      <c r="C219" s="4" t="s">
        <v>7</v>
      </c>
      <c r="D219" s="4" t="s">
        <v>4</v>
      </c>
      <c r="E219" s="4" t="s">
        <v>231</v>
      </c>
      <c r="F219" s="4"/>
      <c r="G219" s="139">
        <f>G220</f>
        <v>0</v>
      </c>
      <c r="H219" s="123">
        <f t="shared" si="7"/>
        <v>0</v>
      </c>
      <c r="I219" s="123">
        <f t="shared" si="8"/>
        <v>0</v>
      </c>
      <c r="J219" s="64"/>
      <c r="K219" s="58"/>
      <c r="L219" s="58"/>
      <c r="M219" s="58"/>
    </row>
    <row r="220" spans="1:13" s="13" customFormat="1" ht="12.75" hidden="1">
      <c r="A220" s="3" t="s">
        <v>141</v>
      </c>
      <c r="B220" s="29" t="s">
        <v>128</v>
      </c>
      <c r="C220" s="4" t="s">
        <v>7</v>
      </c>
      <c r="D220" s="4" t="s">
        <v>4</v>
      </c>
      <c r="E220" s="4" t="s">
        <v>231</v>
      </c>
      <c r="F220" s="4" t="s">
        <v>24</v>
      </c>
      <c r="G220" s="139"/>
      <c r="H220" s="123">
        <f t="shared" si="7"/>
        <v>0</v>
      </c>
      <c r="I220" s="123">
        <f t="shared" si="8"/>
        <v>0</v>
      </c>
      <c r="J220" s="64"/>
      <c r="K220" s="58"/>
      <c r="L220" s="58"/>
      <c r="M220" s="58"/>
    </row>
    <row r="221" spans="1:13" s="13" customFormat="1" ht="12.75">
      <c r="A221" s="3" t="s">
        <v>148</v>
      </c>
      <c r="B221" s="29" t="s">
        <v>128</v>
      </c>
      <c r="C221" s="4" t="s">
        <v>7</v>
      </c>
      <c r="D221" s="4" t="s">
        <v>4</v>
      </c>
      <c r="E221" s="4" t="s">
        <v>211</v>
      </c>
      <c r="F221" s="4"/>
      <c r="G221" s="139">
        <f>G222</f>
        <v>803</v>
      </c>
      <c r="H221" s="123">
        <f t="shared" si="7"/>
        <v>847.165</v>
      </c>
      <c r="I221" s="123">
        <f t="shared" si="8"/>
        <v>889.52325</v>
      </c>
      <c r="J221" s="64"/>
      <c r="K221" s="58"/>
      <c r="L221" s="58"/>
      <c r="M221" s="58"/>
    </row>
    <row r="222" spans="1:13" s="13" customFormat="1" ht="12.75">
      <c r="A222" s="3" t="s">
        <v>326</v>
      </c>
      <c r="B222" s="29" t="s">
        <v>128</v>
      </c>
      <c r="C222" s="4" t="s">
        <v>7</v>
      </c>
      <c r="D222" s="4" t="s">
        <v>4</v>
      </c>
      <c r="E222" s="4" t="s">
        <v>211</v>
      </c>
      <c r="F222" s="4" t="s">
        <v>324</v>
      </c>
      <c r="G222" s="139">
        <v>803</v>
      </c>
      <c r="H222" s="123">
        <f t="shared" si="7"/>
        <v>847.165</v>
      </c>
      <c r="I222" s="123">
        <f t="shared" si="8"/>
        <v>889.52325</v>
      </c>
      <c r="J222" s="64"/>
      <c r="K222" s="58"/>
      <c r="L222" s="58"/>
      <c r="M222" s="58"/>
    </row>
    <row r="223" spans="1:15" s="24" customFormat="1" ht="25.5">
      <c r="A223" s="22" t="s">
        <v>194</v>
      </c>
      <c r="B223" s="23">
        <v>674</v>
      </c>
      <c r="C223" s="115"/>
      <c r="D223" s="115"/>
      <c r="E223" s="115"/>
      <c r="F223" s="21"/>
      <c r="G223" s="138">
        <f>G231+G224</f>
        <v>15960.400000000001</v>
      </c>
      <c r="H223" s="116">
        <f t="shared" si="7"/>
        <v>16838.222</v>
      </c>
      <c r="I223" s="116">
        <f t="shared" si="8"/>
        <v>17680.133100000003</v>
      </c>
      <c r="J223" s="75"/>
      <c r="K223" s="56"/>
      <c r="L223" s="56"/>
      <c r="M223" s="56"/>
      <c r="O223" s="40"/>
    </row>
    <row r="224" spans="1:14" s="13" customFormat="1" ht="12.75">
      <c r="A224" s="3" t="s">
        <v>28</v>
      </c>
      <c r="B224" s="29" t="s">
        <v>130</v>
      </c>
      <c r="C224" s="4" t="s">
        <v>9</v>
      </c>
      <c r="D224" s="4"/>
      <c r="E224" s="4"/>
      <c r="F224" s="4"/>
      <c r="G224" s="139">
        <f>G225</f>
        <v>4291.9</v>
      </c>
      <c r="H224" s="117">
        <f t="shared" si="7"/>
        <v>4527.954499999999</v>
      </c>
      <c r="I224" s="117">
        <f t="shared" si="8"/>
        <v>4754.352224999999</v>
      </c>
      <c r="J224" s="63"/>
      <c r="K224" s="62"/>
      <c r="L224" s="62"/>
      <c r="M224" s="62"/>
      <c r="N224" s="45"/>
    </row>
    <row r="225" spans="1:13" s="13" customFormat="1" ht="12.75">
      <c r="A225" s="3" t="s">
        <v>38</v>
      </c>
      <c r="B225" s="29" t="s">
        <v>130</v>
      </c>
      <c r="C225" s="4" t="s">
        <v>9</v>
      </c>
      <c r="D225" s="4" t="s">
        <v>6</v>
      </c>
      <c r="E225" s="4"/>
      <c r="F225" s="4"/>
      <c r="G225" s="139">
        <f>G226</f>
        <v>4291.9</v>
      </c>
      <c r="H225" s="117">
        <f t="shared" si="7"/>
        <v>4527.954499999999</v>
      </c>
      <c r="I225" s="117">
        <f t="shared" si="8"/>
        <v>4754.352224999999</v>
      </c>
      <c r="J225" s="63"/>
      <c r="K225" s="62"/>
      <c r="L225" s="62"/>
      <c r="M225" s="62"/>
    </row>
    <row r="226" spans="1:13" s="13" customFormat="1" ht="12.75">
      <c r="A226" s="3" t="s">
        <v>35</v>
      </c>
      <c r="B226" s="29" t="s">
        <v>130</v>
      </c>
      <c r="C226" s="4" t="s">
        <v>9</v>
      </c>
      <c r="D226" s="4" t="s">
        <v>6</v>
      </c>
      <c r="E226" s="4" t="s">
        <v>34</v>
      </c>
      <c r="F226" s="4"/>
      <c r="G226" s="139">
        <f>G227</f>
        <v>4291.9</v>
      </c>
      <c r="H226" s="117">
        <f t="shared" si="7"/>
        <v>4527.954499999999</v>
      </c>
      <c r="I226" s="117">
        <f t="shared" si="8"/>
        <v>4754.352224999999</v>
      </c>
      <c r="J226" s="63"/>
      <c r="K226" s="59"/>
      <c r="L226" s="59"/>
      <c r="M226" s="59"/>
    </row>
    <row r="227" spans="1:13" s="13" customFormat="1" ht="12.75">
      <c r="A227" s="3" t="s">
        <v>31</v>
      </c>
      <c r="B227" s="29" t="s">
        <v>130</v>
      </c>
      <c r="C227" s="4" t="s">
        <v>9</v>
      </c>
      <c r="D227" s="4" t="s">
        <v>6</v>
      </c>
      <c r="E227" s="4" t="s">
        <v>107</v>
      </c>
      <c r="F227" s="4"/>
      <c r="G227" s="139">
        <f>G228+G230+G229</f>
        <v>4291.9</v>
      </c>
      <c r="H227" s="117">
        <f t="shared" si="7"/>
        <v>4527.954499999999</v>
      </c>
      <c r="I227" s="117">
        <f t="shared" si="8"/>
        <v>4754.352224999999</v>
      </c>
      <c r="J227" s="64"/>
      <c r="K227" s="58"/>
      <c r="L227" s="58"/>
      <c r="M227" s="58"/>
    </row>
    <row r="228" spans="1:13" s="84" customFormat="1" ht="12.75">
      <c r="A228" s="3" t="s">
        <v>282</v>
      </c>
      <c r="B228" s="29" t="s">
        <v>130</v>
      </c>
      <c r="C228" s="4" t="s">
        <v>9</v>
      </c>
      <c r="D228" s="4" t="s">
        <v>6</v>
      </c>
      <c r="E228" s="4" t="s">
        <v>107</v>
      </c>
      <c r="F228" s="4" t="s">
        <v>292</v>
      </c>
      <c r="G228" s="139">
        <v>3702.4</v>
      </c>
      <c r="H228" s="117">
        <f t="shared" si="7"/>
        <v>3906.0319999999997</v>
      </c>
      <c r="I228" s="117">
        <f t="shared" si="8"/>
        <v>4101.3336</v>
      </c>
      <c r="J228" s="88"/>
      <c r="K228" s="82"/>
      <c r="L228" s="82"/>
      <c r="M228" s="82"/>
    </row>
    <row r="229" spans="1:13" s="84" customFormat="1" ht="12.75">
      <c r="A229" s="3" t="s">
        <v>295</v>
      </c>
      <c r="B229" s="29" t="s">
        <v>130</v>
      </c>
      <c r="C229" s="4" t="s">
        <v>9</v>
      </c>
      <c r="D229" s="4" t="s">
        <v>6</v>
      </c>
      <c r="E229" s="4" t="s">
        <v>107</v>
      </c>
      <c r="F229" s="4" t="s">
        <v>294</v>
      </c>
      <c r="G229" s="139">
        <f>27.6+223.9</f>
        <v>251.5</v>
      </c>
      <c r="H229" s="117">
        <f t="shared" si="7"/>
        <v>265.3325</v>
      </c>
      <c r="I229" s="117">
        <f t="shared" si="8"/>
        <v>278.599125</v>
      </c>
      <c r="J229" s="88"/>
      <c r="K229" s="82"/>
      <c r="L229" s="82"/>
      <c r="M229" s="82"/>
    </row>
    <row r="230" spans="1:13" s="84" customFormat="1" ht="12.75">
      <c r="A230" s="3" t="s">
        <v>293</v>
      </c>
      <c r="B230" s="29" t="s">
        <v>130</v>
      </c>
      <c r="C230" s="4" t="s">
        <v>9</v>
      </c>
      <c r="D230" s="4" t="s">
        <v>6</v>
      </c>
      <c r="E230" s="4" t="s">
        <v>107</v>
      </c>
      <c r="F230" s="4" t="s">
        <v>283</v>
      </c>
      <c r="G230" s="139">
        <f>561.9-223.9</f>
        <v>338</v>
      </c>
      <c r="H230" s="117">
        <f t="shared" si="7"/>
        <v>356.59</v>
      </c>
      <c r="I230" s="117">
        <f t="shared" si="8"/>
        <v>374.41949999999997</v>
      </c>
      <c r="J230" s="88" t="s">
        <v>290</v>
      </c>
      <c r="K230" s="82"/>
      <c r="L230" s="82"/>
      <c r="M230" s="82"/>
    </row>
    <row r="231" spans="1:13" s="13" customFormat="1" ht="12.75">
      <c r="A231" s="3" t="s">
        <v>40</v>
      </c>
      <c r="B231" s="29" t="s">
        <v>130</v>
      </c>
      <c r="C231" s="4" t="s">
        <v>11</v>
      </c>
      <c r="D231" s="4"/>
      <c r="E231" s="4"/>
      <c r="F231" s="4"/>
      <c r="G231" s="139">
        <f>G232+G248+G241+G247</f>
        <v>11668.500000000002</v>
      </c>
      <c r="H231" s="117">
        <f t="shared" si="7"/>
        <v>12310.267500000002</v>
      </c>
      <c r="I231" s="117">
        <f t="shared" si="8"/>
        <v>12925.780875000002</v>
      </c>
      <c r="J231" s="63"/>
      <c r="K231" s="62"/>
      <c r="L231" s="62"/>
      <c r="M231" s="62"/>
    </row>
    <row r="232" spans="1:13" s="13" customFormat="1" ht="15.75" customHeight="1">
      <c r="A232" s="3" t="s">
        <v>41</v>
      </c>
      <c r="B232" s="29" t="s">
        <v>130</v>
      </c>
      <c r="C232" s="4" t="s">
        <v>11</v>
      </c>
      <c r="D232" s="4" t="s">
        <v>0</v>
      </c>
      <c r="E232" s="4"/>
      <c r="F232" s="4"/>
      <c r="G232" s="139">
        <f>G233+G239</f>
        <v>8997.900000000001</v>
      </c>
      <c r="H232" s="117">
        <f aca="true" t="shared" si="9" ref="H232:H297">G232*1.055</f>
        <v>9492.784500000002</v>
      </c>
      <c r="I232" s="117">
        <f aca="true" t="shared" si="10" ref="I232:I297">H232*1.05</f>
        <v>9967.423725000002</v>
      </c>
      <c r="J232" s="63"/>
      <c r="K232" s="62"/>
      <c r="L232" s="62"/>
      <c r="M232" s="62"/>
    </row>
    <row r="233" spans="1:13" s="13" customFormat="1" ht="25.5">
      <c r="A233" s="3" t="s">
        <v>42</v>
      </c>
      <c r="B233" s="29" t="s">
        <v>130</v>
      </c>
      <c r="C233" s="4" t="s">
        <v>11</v>
      </c>
      <c r="D233" s="4" t="s">
        <v>0</v>
      </c>
      <c r="E233" s="4" t="s">
        <v>43</v>
      </c>
      <c r="F233" s="4"/>
      <c r="G233" s="139">
        <f>G234</f>
        <v>4962.1</v>
      </c>
      <c r="H233" s="117">
        <f t="shared" si="9"/>
        <v>5235.0155</v>
      </c>
      <c r="I233" s="117">
        <f t="shared" si="10"/>
        <v>5496.766275000001</v>
      </c>
      <c r="J233" s="63"/>
      <c r="K233" s="59"/>
      <c r="L233" s="59"/>
      <c r="M233" s="59"/>
    </row>
    <row r="234" spans="1:13" s="13" customFormat="1" ht="12.75">
      <c r="A234" s="3" t="s">
        <v>31</v>
      </c>
      <c r="B234" s="29" t="s">
        <v>130</v>
      </c>
      <c r="C234" s="4" t="s">
        <v>11</v>
      </c>
      <c r="D234" s="4" t="s">
        <v>0</v>
      </c>
      <c r="E234" s="4" t="s">
        <v>109</v>
      </c>
      <c r="F234" s="4"/>
      <c r="G234" s="139">
        <f>G235+G237+G236</f>
        <v>4962.1</v>
      </c>
      <c r="H234" s="117">
        <f t="shared" si="9"/>
        <v>5235.0155</v>
      </c>
      <c r="I234" s="117">
        <f t="shared" si="10"/>
        <v>5496.766275000001</v>
      </c>
      <c r="J234" s="64"/>
      <c r="K234" s="58"/>
      <c r="L234" s="58"/>
      <c r="M234" s="58"/>
    </row>
    <row r="235" spans="1:13" s="84" customFormat="1" ht="12.75">
      <c r="A235" s="3" t="s">
        <v>282</v>
      </c>
      <c r="B235" s="29" t="s">
        <v>130</v>
      </c>
      <c r="C235" s="4" t="s">
        <v>11</v>
      </c>
      <c r="D235" s="4" t="s">
        <v>0</v>
      </c>
      <c r="E235" s="4" t="s">
        <v>109</v>
      </c>
      <c r="F235" s="4" t="s">
        <v>292</v>
      </c>
      <c r="G235" s="139">
        <v>4294.6</v>
      </c>
      <c r="H235" s="117">
        <f t="shared" si="9"/>
        <v>4530.803</v>
      </c>
      <c r="I235" s="117">
        <f t="shared" si="10"/>
        <v>4757.34315</v>
      </c>
      <c r="J235" s="88" t="s">
        <v>281</v>
      </c>
      <c r="K235" s="82"/>
      <c r="L235" s="82"/>
      <c r="M235" s="82"/>
    </row>
    <row r="236" spans="1:13" s="84" customFormat="1" ht="12.75">
      <c r="A236" s="3" t="s">
        <v>295</v>
      </c>
      <c r="B236" s="29" t="s">
        <v>130</v>
      </c>
      <c r="C236" s="4" t="s">
        <v>11</v>
      </c>
      <c r="D236" s="4" t="s">
        <v>0</v>
      </c>
      <c r="E236" s="4" t="s">
        <v>109</v>
      </c>
      <c r="F236" s="4" t="s">
        <v>294</v>
      </c>
      <c r="G236" s="139">
        <v>251.1</v>
      </c>
      <c r="H236" s="117"/>
      <c r="I236" s="117"/>
      <c r="J236" s="88"/>
      <c r="K236" s="82"/>
      <c r="L236" s="82"/>
      <c r="M236" s="82"/>
    </row>
    <row r="237" spans="1:13" s="84" customFormat="1" ht="12.75">
      <c r="A237" s="3" t="s">
        <v>293</v>
      </c>
      <c r="B237" s="29" t="s">
        <v>130</v>
      </c>
      <c r="C237" s="4" t="s">
        <v>11</v>
      </c>
      <c r="D237" s="4" t="s">
        <v>0</v>
      </c>
      <c r="E237" s="4" t="s">
        <v>109</v>
      </c>
      <c r="F237" s="4" t="s">
        <v>283</v>
      </c>
      <c r="G237" s="139">
        <f>667.5-251.1</f>
        <v>416.4</v>
      </c>
      <c r="H237" s="117">
        <f t="shared" si="9"/>
        <v>439.30199999999996</v>
      </c>
      <c r="I237" s="117">
        <f t="shared" si="10"/>
        <v>461.26709999999997</v>
      </c>
      <c r="J237" s="88"/>
      <c r="K237" s="82"/>
      <c r="L237" s="82"/>
      <c r="M237" s="82"/>
    </row>
    <row r="238" spans="1:13" s="13" customFormat="1" ht="12.75">
      <c r="A238" s="3" t="s">
        <v>44</v>
      </c>
      <c r="B238" s="29" t="s">
        <v>130</v>
      </c>
      <c r="C238" s="4" t="s">
        <v>11</v>
      </c>
      <c r="D238" s="4" t="s">
        <v>0</v>
      </c>
      <c r="E238" s="4" t="s">
        <v>45</v>
      </c>
      <c r="F238" s="4"/>
      <c r="G238" s="139">
        <f>G239</f>
        <v>4035.8</v>
      </c>
      <c r="H238" s="117">
        <f t="shared" si="9"/>
        <v>4257.769</v>
      </c>
      <c r="I238" s="117">
        <f t="shared" si="10"/>
        <v>4470.657450000001</v>
      </c>
      <c r="J238" s="63"/>
      <c r="K238" s="59"/>
      <c r="L238" s="59"/>
      <c r="M238" s="59"/>
    </row>
    <row r="239" spans="1:13" s="13" customFormat="1" ht="12.75">
      <c r="A239" s="3" t="s">
        <v>31</v>
      </c>
      <c r="B239" s="29" t="s">
        <v>130</v>
      </c>
      <c r="C239" s="4" t="s">
        <v>11</v>
      </c>
      <c r="D239" s="4" t="s">
        <v>0</v>
      </c>
      <c r="E239" s="4" t="s">
        <v>110</v>
      </c>
      <c r="F239" s="4"/>
      <c r="G239" s="139">
        <f>G240+G246+G245</f>
        <v>4035.8</v>
      </c>
      <c r="H239" s="117">
        <f t="shared" si="9"/>
        <v>4257.769</v>
      </c>
      <c r="I239" s="117">
        <f t="shared" si="10"/>
        <v>4470.657450000001</v>
      </c>
      <c r="J239" s="64"/>
      <c r="K239" s="58"/>
      <c r="L239" s="58"/>
      <c r="M239" s="58"/>
    </row>
    <row r="240" spans="1:13" s="84" customFormat="1" ht="12.75">
      <c r="A240" s="3" t="s">
        <v>282</v>
      </c>
      <c r="B240" s="29" t="s">
        <v>130</v>
      </c>
      <c r="C240" s="4" t="s">
        <v>11</v>
      </c>
      <c r="D240" s="4" t="s">
        <v>0</v>
      </c>
      <c r="E240" s="4" t="s">
        <v>110</v>
      </c>
      <c r="F240" s="4" t="s">
        <v>292</v>
      </c>
      <c r="G240" s="139">
        <v>3645</v>
      </c>
      <c r="H240" s="117">
        <f t="shared" si="9"/>
        <v>3845.475</v>
      </c>
      <c r="I240" s="117">
        <f t="shared" si="10"/>
        <v>4037.74875</v>
      </c>
      <c r="J240" s="88" t="s">
        <v>281</v>
      </c>
      <c r="K240" s="82"/>
      <c r="L240" s="82"/>
      <c r="M240" s="82"/>
    </row>
    <row r="241" spans="1:13" s="84" customFormat="1" ht="12.75" hidden="1">
      <c r="A241" s="120" t="s">
        <v>168</v>
      </c>
      <c r="B241" s="29" t="s">
        <v>130</v>
      </c>
      <c r="C241" s="4" t="s">
        <v>11</v>
      </c>
      <c r="D241" s="4" t="s">
        <v>0</v>
      </c>
      <c r="E241" s="4" t="s">
        <v>264</v>
      </c>
      <c r="F241" s="4" t="s">
        <v>265</v>
      </c>
      <c r="G241" s="139">
        <f>G242</f>
        <v>0</v>
      </c>
      <c r="H241" s="117">
        <f t="shared" si="9"/>
        <v>0</v>
      </c>
      <c r="I241" s="117">
        <f t="shared" si="10"/>
        <v>0</v>
      </c>
      <c r="J241" s="88"/>
      <c r="K241" s="82"/>
      <c r="L241" s="82"/>
      <c r="M241" s="82"/>
    </row>
    <row r="242" spans="1:13" s="84" customFormat="1" ht="12.75" hidden="1">
      <c r="A242" s="120" t="s">
        <v>169</v>
      </c>
      <c r="B242" s="29" t="s">
        <v>130</v>
      </c>
      <c r="C242" s="4" t="s">
        <v>11</v>
      </c>
      <c r="D242" s="4" t="s">
        <v>0</v>
      </c>
      <c r="E242" s="4" t="s">
        <v>266</v>
      </c>
      <c r="F242" s="4" t="s">
        <v>267</v>
      </c>
      <c r="G242" s="139">
        <f>G243</f>
        <v>0</v>
      </c>
      <c r="H242" s="117">
        <f t="shared" si="9"/>
        <v>0</v>
      </c>
      <c r="I242" s="117">
        <f t="shared" si="10"/>
        <v>0</v>
      </c>
      <c r="J242" s="88"/>
      <c r="K242" s="82"/>
      <c r="L242" s="82"/>
      <c r="M242" s="82"/>
    </row>
    <row r="243" spans="1:13" s="84" customFormat="1" ht="12.75" hidden="1">
      <c r="A243" s="3" t="s">
        <v>31</v>
      </c>
      <c r="B243" s="29" t="s">
        <v>130</v>
      </c>
      <c r="C243" s="4" t="s">
        <v>11</v>
      </c>
      <c r="D243" s="4" t="s">
        <v>0</v>
      </c>
      <c r="E243" s="4" t="s">
        <v>268</v>
      </c>
      <c r="F243" s="4" t="s">
        <v>269</v>
      </c>
      <c r="G243" s="139">
        <f>G244</f>
        <v>0</v>
      </c>
      <c r="H243" s="117">
        <f t="shared" si="9"/>
        <v>0</v>
      </c>
      <c r="I243" s="117">
        <f t="shared" si="10"/>
        <v>0</v>
      </c>
      <c r="J243" s="88"/>
      <c r="K243" s="82"/>
      <c r="L243" s="82"/>
      <c r="M243" s="82"/>
    </row>
    <row r="244" spans="1:13" s="84" customFormat="1" ht="12.75" hidden="1">
      <c r="A244" s="3" t="s">
        <v>80</v>
      </c>
      <c r="B244" s="29" t="s">
        <v>130</v>
      </c>
      <c r="C244" s="4" t="s">
        <v>11</v>
      </c>
      <c r="D244" s="4" t="s">
        <v>0</v>
      </c>
      <c r="E244" s="4" t="s">
        <v>270</v>
      </c>
      <c r="F244" s="4" t="s">
        <v>24</v>
      </c>
      <c r="G244" s="139">
        <v>0</v>
      </c>
      <c r="H244" s="117">
        <f t="shared" si="9"/>
        <v>0</v>
      </c>
      <c r="I244" s="117">
        <f t="shared" si="10"/>
        <v>0</v>
      </c>
      <c r="J244" s="88"/>
      <c r="K244" s="82"/>
      <c r="L244" s="82"/>
      <c r="M244" s="82"/>
    </row>
    <row r="245" spans="1:13" s="84" customFormat="1" ht="12.75">
      <c r="A245" s="3" t="s">
        <v>295</v>
      </c>
      <c r="B245" s="29" t="s">
        <v>130</v>
      </c>
      <c r="C245" s="4" t="s">
        <v>11</v>
      </c>
      <c r="D245" s="4" t="s">
        <v>0</v>
      </c>
      <c r="E245" s="4" t="s">
        <v>110</v>
      </c>
      <c r="F245" s="4" t="s">
        <v>294</v>
      </c>
      <c r="G245" s="139">
        <v>280.8</v>
      </c>
      <c r="H245" s="117"/>
      <c r="I245" s="117"/>
      <c r="J245" s="88"/>
      <c r="K245" s="82"/>
      <c r="L245" s="82"/>
      <c r="M245" s="82"/>
    </row>
    <row r="246" spans="1:13" s="84" customFormat="1" ht="12.75">
      <c r="A246" s="3" t="s">
        <v>293</v>
      </c>
      <c r="B246" s="29" t="s">
        <v>130</v>
      </c>
      <c r="C246" s="4" t="s">
        <v>11</v>
      </c>
      <c r="D246" s="4" t="s">
        <v>0</v>
      </c>
      <c r="E246" s="4" t="s">
        <v>110</v>
      </c>
      <c r="F246" s="4" t="s">
        <v>283</v>
      </c>
      <c r="G246" s="139">
        <f>390.8-280.8</f>
        <v>110</v>
      </c>
      <c r="H246" s="117">
        <f t="shared" si="9"/>
        <v>116.05</v>
      </c>
      <c r="I246" s="117">
        <f t="shared" si="10"/>
        <v>121.8525</v>
      </c>
      <c r="J246" s="88"/>
      <c r="K246" s="82"/>
      <c r="L246" s="82"/>
      <c r="M246" s="82"/>
    </row>
    <row r="247" spans="1:13" s="13" customFormat="1" ht="12.75" hidden="1">
      <c r="A247" s="3" t="s">
        <v>271</v>
      </c>
      <c r="B247" s="29" t="s">
        <v>130</v>
      </c>
      <c r="C247" s="4" t="s">
        <v>11</v>
      </c>
      <c r="D247" s="4" t="s">
        <v>0</v>
      </c>
      <c r="E247" s="4" t="s">
        <v>229</v>
      </c>
      <c r="F247" s="4" t="s">
        <v>81</v>
      </c>
      <c r="G247" s="139"/>
      <c r="H247" s="117">
        <f t="shared" si="9"/>
        <v>0</v>
      </c>
      <c r="I247" s="117">
        <f t="shared" si="10"/>
        <v>0</v>
      </c>
      <c r="J247" s="64"/>
      <c r="K247" s="58"/>
      <c r="L247" s="58"/>
      <c r="M247" s="58"/>
    </row>
    <row r="248" spans="1:13" s="13" customFormat="1" ht="25.5">
      <c r="A248" s="3" t="s">
        <v>14</v>
      </c>
      <c r="B248" s="29" t="s">
        <v>130</v>
      </c>
      <c r="C248" s="4" t="s">
        <v>11</v>
      </c>
      <c r="D248" s="4" t="s">
        <v>4</v>
      </c>
      <c r="E248" s="4"/>
      <c r="F248" s="4"/>
      <c r="G248" s="139">
        <f>G249+G253</f>
        <v>2670.6000000000004</v>
      </c>
      <c r="H248" s="117">
        <f t="shared" si="9"/>
        <v>2817.483</v>
      </c>
      <c r="I248" s="117">
        <f t="shared" si="10"/>
        <v>2958.3571500000003</v>
      </c>
      <c r="J248" s="63"/>
      <c r="K248" s="62"/>
      <c r="L248" s="62"/>
      <c r="M248" s="62"/>
    </row>
    <row r="249" spans="1:13" s="13" customFormat="1" ht="12.75">
      <c r="A249" s="3" t="s">
        <v>22</v>
      </c>
      <c r="B249" s="29" t="s">
        <v>130</v>
      </c>
      <c r="C249" s="4" t="s">
        <v>11</v>
      </c>
      <c r="D249" s="4" t="s">
        <v>4</v>
      </c>
      <c r="E249" s="4" t="s">
        <v>73</v>
      </c>
      <c r="F249" s="4"/>
      <c r="G249" s="139">
        <f>G250</f>
        <v>994.3000000000001</v>
      </c>
      <c r="H249" s="117">
        <f t="shared" si="9"/>
        <v>1048.9865</v>
      </c>
      <c r="I249" s="117">
        <f t="shared" si="10"/>
        <v>1101.435825</v>
      </c>
      <c r="J249" s="63"/>
      <c r="K249" s="59"/>
      <c r="L249" s="59"/>
      <c r="M249" s="59"/>
    </row>
    <row r="250" spans="1:13" s="13" customFormat="1" ht="12.75">
      <c r="A250" s="3" t="s">
        <v>39</v>
      </c>
      <c r="B250" s="29" t="s">
        <v>130</v>
      </c>
      <c r="C250" s="4" t="s">
        <v>11</v>
      </c>
      <c r="D250" s="4" t="s">
        <v>4</v>
      </c>
      <c r="E250" s="4" t="s">
        <v>78</v>
      </c>
      <c r="F250" s="4"/>
      <c r="G250" s="139">
        <f>G251+G252</f>
        <v>994.3000000000001</v>
      </c>
      <c r="H250" s="117">
        <f t="shared" si="9"/>
        <v>1048.9865</v>
      </c>
      <c r="I250" s="117">
        <f t="shared" si="10"/>
        <v>1101.435825</v>
      </c>
      <c r="J250" s="64"/>
      <c r="K250" s="58"/>
      <c r="L250" s="58"/>
      <c r="M250" s="58"/>
    </row>
    <row r="251" spans="1:13" s="84" customFormat="1" ht="15" customHeight="1">
      <c r="A251" s="3" t="s">
        <v>282</v>
      </c>
      <c r="B251" s="29" t="s">
        <v>130</v>
      </c>
      <c r="C251" s="4" t="s">
        <v>11</v>
      </c>
      <c r="D251" s="4" t="s">
        <v>4</v>
      </c>
      <c r="E251" s="4" t="s">
        <v>78</v>
      </c>
      <c r="F251" s="4" t="s">
        <v>280</v>
      </c>
      <c r="G251" s="139">
        <v>815.7</v>
      </c>
      <c r="H251" s="117">
        <f t="shared" si="9"/>
        <v>860.5635</v>
      </c>
      <c r="I251" s="117">
        <f t="shared" si="10"/>
        <v>903.591675</v>
      </c>
      <c r="J251" s="88"/>
      <c r="K251" s="82"/>
      <c r="L251" s="82"/>
      <c r="M251" s="82"/>
    </row>
    <row r="252" spans="1:13" s="84" customFormat="1" ht="17.25" customHeight="1">
      <c r="A252" s="3" t="s">
        <v>293</v>
      </c>
      <c r="B252" s="29" t="s">
        <v>130</v>
      </c>
      <c r="C252" s="4" t="s">
        <v>11</v>
      </c>
      <c r="D252" s="4" t="s">
        <v>4</v>
      </c>
      <c r="E252" s="4" t="s">
        <v>78</v>
      </c>
      <c r="F252" s="4" t="s">
        <v>283</v>
      </c>
      <c r="G252" s="139">
        <v>178.6</v>
      </c>
      <c r="H252" s="117">
        <f t="shared" si="9"/>
        <v>188.42299999999997</v>
      </c>
      <c r="I252" s="117">
        <f t="shared" si="10"/>
        <v>197.84414999999998</v>
      </c>
      <c r="J252" s="88"/>
      <c r="K252" s="82"/>
      <c r="L252" s="82"/>
      <c r="M252" s="82"/>
    </row>
    <row r="253" spans="1:13" s="13" customFormat="1" ht="55.5" customHeight="1">
      <c r="A253" s="3" t="s">
        <v>36</v>
      </c>
      <c r="B253" s="29" t="s">
        <v>130</v>
      </c>
      <c r="C253" s="4" t="s">
        <v>11</v>
      </c>
      <c r="D253" s="4" t="s">
        <v>4</v>
      </c>
      <c r="E253" s="4" t="s">
        <v>46</v>
      </c>
      <c r="F253" s="4"/>
      <c r="G253" s="139">
        <f>G254</f>
        <v>1676.3000000000002</v>
      </c>
      <c r="H253" s="117">
        <f t="shared" si="9"/>
        <v>1768.4965000000002</v>
      </c>
      <c r="I253" s="117">
        <f t="shared" si="10"/>
        <v>1856.9213250000003</v>
      </c>
      <c r="J253" s="63"/>
      <c r="K253" s="59"/>
      <c r="L253" s="59"/>
      <c r="M253" s="59"/>
    </row>
    <row r="254" spans="1:13" s="13" customFormat="1" ht="12.75">
      <c r="A254" s="3" t="s">
        <v>31</v>
      </c>
      <c r="B254" s="29" t="s">
        <v>130</v>
      </c>
      <c r="C254" s="4" t="s">
        <v>11</v>
      </c>
      <c r="D254" s="4" t="s">
        <v>4</v>
      </c>
      <c r="E254" s="4" t="s">
        <v>108</v>
      </c>
      <c r="F254" s="4"/>
      <c r="G254" s="139">
        <f>G255+G256</f>
        <v>1676.3000000000002</v>
      </c>
      <c r="H254" s="117">
        <f t="shared" si="9"/>
        <v>1768.4965000000002</v>
      </c>
      <c r="I254" s="117">
        <f t="shared" si="10"/>
        <v>1856.9213250000003</v>
      </c>
      <c r="J254" s="64"/>
      <c r="K254" s="58"/>
      <c r="L254" s="58"/>
      <c r="M254" s="58"/>
    </row>
    <row r="255" spans="1:13" s="84" customFormat="1" ht="12.75">
      <c r="A255" s="3" t="s">
        <v>282</v>
      </c>
      <c r="B255" s="29" t="s">
        <v>130</v>
      </c>
      <c r="C255" s="4" t="s">
        <v>11</v>
      </c>
      <c r="D255" s="4" t="s">
        <v>4</v>
      </c>
      <c r="E255" s="4" t="s">
        <v>108</v>
      </c>
      <c r="F255" s="4" t="s">
        <v>292</v>
      </c>
      <c r="G255" s="139">
        <v>1446.9</v>
      </c>
      <c r="H255" s="117">
        <f t="shared" si="9"/>
        <v>1526.4795</v>
      </c>
      <c r="I255" s="117">
        <f t="shared" si="10"/>
        <v>1602.803475</v>
      </c>
      <c r="J255" s="88"/>
      <c r="K255" s="82"/>
      <c r="L255" s="82"/>
      <c r="M255" s="82"/>
    </row>
    <row r="256" spans="1:13" s="84" customFormat="1" ht="12.75">
      <c r="A256" s="3" t="s">
        <v>293</v>
      </c>
      <c r="B256" s="29" t="s">
        <v>130</v>
      </c>
      <c r="C256" s="4" t="s">
        <v>11</v>
      </c>
      <c r="D256" s="4" t="s">
        <v>4</v>
      </c>
      <c r="E256" s="4" t="s">
        <v>108</v>
      </c>
      <c r="F256" s="4" t="s">
        <v>283</v>
      </c>
      <c r="G256" s="139">
        <v>229.4</v>
      </c>
      <c r="H256" s="117">
        <f t="shared" si="9"/>
        <v>242.017</v>
      </c>
      <c r="I256" s="117">
        <f t="shared" si="10"/>
        <v>254.11785</v>
      </c>
      <c r="J256" s="88"/>
      <c r="K256" s="82"/>
      <c r="L256" s="82"/>
      <c r="M256" s="82"/>
    </row>
    <row r="257" spans="1:14" s="24" customFormat="1" ht="25.5" hidden="1">
      <c r="A257" s="22" t="s">
        <v>180</v>
      </c>
      <c r="B257" s="23">
        <v>675</v>
      </c>
      <c r="C257" s="115"/>
      <c r="D257" s="115"/>
      <c r="E257" s="115"/>
      <c r="F257" s="21"/>
      <c r="G257" s="138">
        <f>G258</f>
        <v>22516.4</v>
      </c>
      <c r="H257" s="116">
        <f t="shared" si="9"/>
        <v>23754.802</v>
      </c>
      <c r="I257" s="116">
        <f t="shared" si="10"/>
        <v>24942.542100000002</v>
      </c>
      <c r="J257" s="75"/>
      <c r="K257" s="56"/>
      <c r="L257" s="56"/>
      <c r="M257" s="56"/>
      <c r="N257" s="40"/>
    </row>
    <row r="258" spans="1:13" s="13" customFormat="1" ht="12.75" hidden="1">
      <c r="A258" s="3" t="s">
        <v>47</v>
      </c>
      <c r="B258" s="127">
        <v>675</v>
      </c>
      <c r="C258" s="4" t="s">
        <v>10</v>
      </c>
      <c r="D258" s="4"/>
      <c r="E258" s="4"/>
      <c r="F258" s="4"/>
      <c r="G258" s="139">
        <f>G259+G269+G272+G275</f>
        <v>22516.4</v>
      </c>
      <c r="H258" s="117">
        <f t="shared" si="9"/>
        <v>23754.802</v>
      </c>
      <c r="I258" s="117">
        <f t="shared" si="10"/>
        <v>24942.542100000002</v>
      </c>
      <c r="J258" s="63"/>
      <c r="K258" s="62"/>
      <c r="L258" s="62"/>
      <c r="M258" s="62"/>
    </row>
    <row r="259" spans="1:13" s="13" customFormat="1" ht="12.75" hidden="1">
      <c r="A259" s="3" t="s">
        <v>111</v>
      </c>
      <c r="B259" s="127">
        <v>675</v>
      </c>
      <c r="C259" s="4" t="s">
        <v>10</v>
      </c>
      <c r="D259" s="4" t="s">
        <v>0</v>
      </c>
      <c r="E259" s="4"/>
      <c r="F259" s="4"/>
      <c r="G259" s="139">
        <f>G260+G264</f>
        <v>21899.2</v>
      </c>
      <c r="H259" s="117">
        <f t="shared" si="9"/>
        <v>23103.656</v>
      </c>
      <c r="I259" s="117">
        <f t="shared" si="10"/>
        <v>24258.8388</v>
      </c>
      <c r="J259" s="63"/>
      <c r="K259" s="62"/>
      <c r="L259" s="62"/>
      <c r="M259" s="62"/>
    </row>
    <row r="260" spans="1:13" s="13" customFormat="1" ht="12.75" hidden="1">
      <c r="A260" s="3" t="s">
        <v>49</v>
      </c>
      <c r="B260" s="29" t="s">
        <v>131</v>
      </c>
      <c r="C260" s="4" t="s">
        <v>10</v>
      </c>
      <c r="D260" s="4" t="s">
        <v>0</v>
      </c>
      <c r="E260" s="4" t="s">
        <v>48</v>
      </c>
      <c r="F260" s="4"/>
      <c r="G260" s="139">
        <f>G261</f>
        <v>21039.9</v>
      </c>
      <c r="H260" s="117">
        <f t="shared" si="9"/>
        <v>22197.0945</v>
      </c>
      <c r="I260" s="117">
        <f t="shared" si="10"/>
        <v>23306.949225</v>
      </c>
      <c r="J260" s="63"/>
      <c r="K260" s="59"/>
      <c r="L260" s="59"/>
      <c r="M260" s="59"/>
    </row>
    <row r="261" spans="1:13" s="13" customFormat="1" ht="12.75" hidden="1">
      <c r="A261" s="3" t="s">
        <v>31</v>
      </c>
      <c r="B261" s="29" t="s">
        <v>131</v>
      </c>
      <c r="C261" s="4" t="s">
        <v>10</v>
      </c>
      <c r="D261" s="4" t="s">
        <v>0</v>
      </c>
      <c r="E261" s="4" t="s">
        <v>112</v>
      </c>
      <c r="F261" s="4"/>
      <c r="G261" s="139">
        <f>G262+G263</f>
        <v>21039.9</v>
      </c>
      <c r="H261" s="117">
        <f t="shared" si="9"/>
        <v>22197.0945</v>
      </c>
      <c r="I261" s="117">
        <f t="shared" si="10"/>
        <v>23306.949225</v>
      </c>
      <c r="J261" s="64"/>
      <c r="K261" s="58"/>
      <c r="L261" s="58"/>
      <c r="M261" s="58"/>
    </row>
    <row r="262" spans="1:13" s="84" customFormat="1" ht="25.5" hidden="1">
      <c r="A262" s="3" t="s">
        <v>288</v>
      </c>
      <c r="B262" s="29" t="s">
        <v>131</v>
      </c>
      <c r="C262" s="4" t="s">
        <v>10</v>
      </c>
      <c r="D262" s="4" t="s">
        <v>0</v>
      </c>
      <c r="E262" s="4" t="s">
        <v>112</v>
      </c>
      <c r="F262" s="4" t="s">
        <v>286</v>
      </c>
      <c r="G262" s="139">
        <f>21039.9-G263</f>
        <v>19239.9</v>
      </c>
      <c r="H262" s="117">
        <f t="shared" si="9"/>
        <v>20298.0945</v>
      </c>
      <c r="I262" s="117">
        <f t="shared" si="10"/>
        <v>21312.999225</v>
      </c>
      <c r="J262" s="88"/>
      <c r="K262" s="82"/>
      <c r="L262" s="82"/>
      <c r="M262" s="82"/>
    </row>
    <row r="263" spans="1:13" s="84" customFormat="1" ht="12.75" hidden="1">
      <c r="A263" s="3" t="s">
        <v>291</v>
      </c>
      <c r="B263" s="29" t="s">
        <v>131</v>
      </c>
      <c r="C263" s="4" t="s">
        <v>10</v>
      </c>
      <c r="D263" s="4" t="s">
        <v>0</v>
      </c>
      <c r="E263" s="4" t="s">
        <v>112</v>
      </c>
      <c r="F263" s="4" t="s">
        <v>289</v>
      </c>
      <c r="G263" s="139">
        <v>1800</v>
      </c>
      <c r="H263" s="117">
        <f t="shared" si="9"/>
        <v>1899</v>
      </c>
      <c r="I263" s="117">
        <f t="shared" si="10"/>
        <v>1993.95</v>
      </c>
      <c r="J263" s="88" t="s">
        <v>290</v>
      </c>
      <c r="K263" s="82"/>
      <c r="L263" s="82"/>
      <c r="M263" s="82"/>
    </row>
    <row r="264" spans="1:13" s="13" customFormat="1" ht="12.75" hidden="1">
      <c r="A264" s="3" t="s">
        <v>105</v>
      </c>
      <c r="B264" s="29" t="s">
        <v>131</v>
      </c>
      <c r="C264" s="4" t="s">
        <v>10</v>
      </c>
      <c r="D264" s="4" t="s">
        <v>0</v>
      </c>
      <c r="E264" s="4" t="s">
        <v>62</v>
      </c>
      <c r="F264" s="4"/>
      <c r="G264" s="139">
        <f>G265+G267</f>
        <v>859.3</v>
      </c>
      <c r="H264" s="117">
        <f t="shared" si="9"/>
        <v>906.5614999999999</v>
      </c>
      <c r="I264" s="117">
        <f t="shared" si="10"/>
        <v>951.8895749999999</v>
      </c>
      <c r="J264" s="64"/>
      <c r="K264" s="58"/>
      <c r="L264" s="58"/>
      <c r="M264" s="58"/>
    </row>
    <row r="265" spans="1:13" s="13" customFormat="1" ht="24.75" customHeight="1" hidden="1">
      <c r="A265" s="3" t="s">
        <v>113</v>
      </c>
      <c r="B265" s="29" t="s">
        <v>131</v>
      </c>
      <c r="C265" s="4" t="s">
        <v>10</v>
      </c>
      <c r="D265" s="4" t="s">
        <v>0</v>
      </c>
      <c r="E265" s="4" t="s">
        <v>256</v>
      </c>
      <c r="F265" s="4"/>
      <c r="G265" s="139">
        <f>G266</f>
        <v>859.3</v>
      </c>
      <c r="H265" s="117">
        <f t="shared" si="9"/>
        <v>906.5614999999999</v>
      </c>
      <c r="I265" s="117">
        <f t="shared" si="10"/>
        <v>951.8895749999999</v>
      </c>
      <c r="J265" s="64"/>
      <c r="K265" s="58"/>
      <c r="L265" s="58"/>
      <c r="M265" s="58"/>
    </row>
    <row r="266" spans="1:13" s="84" customFormat="1" ht="25.5" hidden="1">
      <c r="A266" s="3" t="s">
        <v>288</v>
      </c>
      <c r="B266" s="29" t="s">
        <v>131</v>
      </c>
      <c r="C266" s="4" t="s">
        <v>10</v>
      </c>
      <c r="D266" s="4" t="s">
        <v>0</v>
      </c>
      <c r="E266" s="4" t="s">
        <v>256</v>
      </c>
      <c r="F266" s="4" t="s">
        <v>286</v>
      </c>
      <c r="G266" s="139">
        <v>859.3</v>
      </c>
      <c r="H266" s="117">
        <f t="shared" si="9"/>
        <v>906.5614999999999</v>
      </c>
      <c r="I266" s="117">
        <f t="shared" si="10"/>
        <v>951.8895749999999</v>
      </c>
      <c r="J266" s="88"/>
      <c r="K266" s="82"/>
      <c r="L266" s="82"/>
      <c r="M266" s="82"/>
    </row>
    <row r="267" spans="1:13" s="13" customFormat="1" ht="38.25" hidden="1">
      <c r="A267" s="3" t="s">
        <v>171</v>
      </c>
      <c r="B267" s="29" t="s">
        <v>131</v>
      </c>
      <c r="C267" s="4" t="s">
        <v>10</v>
      </c>
      <c r="D267" s="4" t="s">
        <v>0</v>
      </c>
      <c r="E267" s="4" t="s">
        <v>170</v>
      </c>
      <c r="F267" s="4"/>
      <c r="G267" s="139">
        <f>G268</f>
        <v>0</v>
      </c>
      <c r="H267" s="117">
        <f t="shared" si="9"/>
        <v>0</v>
      </c>
      <c r="I267" s="117">
        <f t="shared" si="10"/>
        <v>0</v>
      </c>
      <c r="J267" s="64"/>
      <c r="K267" s="58"/>
      <c r="L267" s="58"/>
      <c r="M267" s="58"/>
    </row>
    <row r="268" spans="1:13" s="13" customFormat="1" ht="12.75" hidden="1">
      <c r="A268" s="3" t="s">
        <v>80</v>
      </c>
      <c r="B268" s="29" t="s">
        <v>131</v>
      </c>
      <c r="C268" s="4" t="s">
        <v>10</v>
      </c>
      <c r="D268" s="4" t="s">
        <v>0</v>
      </c>
      <c r="E268" s="4" t="s">
        <v>170</v>
      </c>
      <c r="F268" s="4" t="s">
        <v>81</v>
      </c>
      <c r="G268" s="139"/>
      <c r="H268" s="117">
        <f t="shared" si="9"/>
        <v>0</v>
      </c>
      <c r="I268" s="117">
        <f t="shared" si="10"/>
        <v>0</v>
      </c>
      <c r="J268" s="64"/>
      <c r="K268" s="58"/>
      <c r="L268" s="58"/>
      <c r="M268" s="58"/>
    </row>
    <row r="269" spans="1:13" s="13" customFormat="1" ht="12.75" hidden="1">
      <c r="A269" s="3" t="s">
        <v>52</v>
      </c>
      <c r="B269" s="29" t="s">
        <v>131</v>
      </c>
      <c r="C269" s="4" t="s">
        <v>10</v>
      </c>
      <c r="D269" s="4" t="s">
        <v>6</v>
      </c>
      <c r="E269" s="4" t="s">
        <v>53</v>
      </c>
      <c r="F269" s="4"/>
      <c r="G269" s="139">
        <f>G270</f>
        <v>0</v>
      </c>
      <c r="H269" s="117">
        <f t="shared" si="9"/>
        <v>0</v>
      </c>
      <c r="I269" s="117">
        <f t="shared" si="10"/>
        <v>0</v>
      </c>
      <c r="J269" s="63"/>
      <c r="K269" s="63"/>
      <c r="L269" s="63"/>
      <c r="M269" s="63"/>
    </row>
    <row r="270" spans="1:13" s="13" customFormat="1" ht="12.75" hidden="1">
      <c r="A270" s="3" t="s">
        <v>31</v>
      </c>
      <c r="B270" s="29" t="s">
        <v>131</v>
      </c>
      <c r="C270" s="4" t="s">
        <v>10</v>
      </c>
      <c r="D270" s="4" t="s">
        <v>6</v>
      </c>
      <c r="E270" s="4" t="s">
        <v>114</v>
      </c>
      <c r="F270" s="4"/>
      <c r="G270" s="139">
        <f>G271</f>
        <v>0</v>
      </c>
      <c r="H270" s="117">
        <f t="shared" si="9"/>
        <v>0</v>
      </c>
      <c r="I270" s="117">
        <f t="shared" si="10"/>
        <v>0</v>
      </c>
      <c r="J270" s="64"/>
      <c r="K270" s="64"/>
      <c r="L270" s="64"/>
      <c r="M270" s="64"/>
    </row>
    <row r="271" spans="1:13" s="13" customFormat="1" ht="12.75" hidden="1">
      <c r="A271" s="3" t="s">
        <v>80</v>
      </c>
      <c r="B271" s="29" t="s">
        <v>131</v>
      </c>
      <c r="C271" s="4" t="s">
        <v>10</v>
      </c>
      <c r="D271" s="4" t="s">
        <v>6</v>
      </c>
      <c r="E271" s="4" t="s">
        <v>114</v>
      </c>
      <c r="F271" s="4" t="s">
        <v>81</v>
      </c>
      <c r="G271" s="139"/>
      <c r="H271" s="117">
        <f t="shared" si="9"/>
        <v>0</v>
      </c>
      <c r="I271" s="117">
        <f t="shared" si="10"/>
        <v>0</v>
      </c>
      <c r="J271" s="64"/>
      <c r="K271" s="64"/>
      <c r="L271" s="64"/>
      <c r="M271" s="64"/>
    </row>
    <row r="272" spans="1:13" s="27" customFormat="1" ht="12.75" hidden="1">
      <c r="A272" s="3" t="s">
        <v>105</v>
      </c>
      <c r="B272" s="29" t="s">
        <v>131</v>
      </c>
      <c r="C272" s="4" t="s">
        <v>10</v>
      </c>
      <c r="D272" s="4" t="s">
        <v>6</v>
      </c>
      <c r="E272" s="4" t="s">
        <v>62</v>
      </c>
      <c r="F272" s="4"/>
      <c r="G272" s="139">
        <f>G273</f>
        <v>617.2</v>
      </c>
      <c r="H272" s="117">
        <f t="shared" si="9"/>
        <v>651.146</v>
      </c>
      <c r="I272" s="117">
        <f t="shared" si="10"/>
        <v>683.7033</v>
      </c>
      <c r="J272" s="64"/>
      <c r="K272" s="64"/>
      <c r="L272" s="64"/>
      <c r="M272" s="64"/>
    </row>
    <row r="273" spans="1:13" s="27" customFormat="1" ht="25.5" hidden="1">
      <c r="A273" s="3" t="s">
        <v>113</v>
      </c>
      <c r="B273" s="29" t="s">
        <v>131</v>
      </c>
      <c r="C273" s="4" t="s">
        <v>10</v>
      </c>
      <c r="D273" s="4" t="s">
        <v>6</v>
      </c>
      <c r="E273" s="4" t="s">
        <v>256</v>
      </c>
      <c r="F273" s="4"/>
      <c r="G273" s="139">
        <f>G274</f>
        <v>617.2</v>
      </c>
      <c r="H273" s="117">
        <f t="shared" si="9"/>
        <v>651.146</v>
      </c>
      <c r="I273" s="117">
        <f t="shared" si="10"/>
        <v>683.7033</v>
      </c>
      <c r="J273" s="64"/>
      <c r="K273" s="64"/>
      <c r="L273" s="64"/>
      <c r="M273" s="64"/>
    </row>
    <row r="274" spans="1:13" s="83" customFormat="1" ht="25.5" hidden="1">
      <c r="A274" s="3" t="s">
        <v>288</v>
      </c>
      <c r="B274" s="29" t="s">
        <v>131</v>
      </c>
      <c r="C274" s="4" t="s">
        <v>10</v>
      </c>
      <c r="D274" s="4" t="s">
        <v>6</v>
      </c>
      <c r="E274" s="4" t="s">
        <v>256</v>
      </c>
      <c r="F274" s="4" t="s">
        <v>286</v>
      </c>
      <c r="G274" s="139">
        <v>617.2</v>
      </c>
      <c r="H274" s="117">
        <f t="shared" si="9"/>
        <v>651.146</v>
      </c>
      <c r="I274" s="117">
        <f t="shared" si="10"/>
        <v>683.7033</v>
      </c>
      <c r="J274" s="88"/>
      <c r="K274" s="88"/>
      <c r="L274" s="88"/>
      <c r="M274" s="88"/>
    </row>
    <row r="275" spans="1:13" s="27" customFormat="1" ht="12.75" hidden="1">
      <c r="A275" s="30" t="s">
        <v>13</v>
      </c>
      <c r="B275" s="127">
        <v>675</v>
      </c>
      <c r="C275" s="4" t="s">
        <v>10</v>
      </c>
      <c r="D275" s="4" t="s">
        <v>7</v>
      </c>
      <c r="E275" s="4"/>
      <c r="F275" s="4"/>
      <c r="G275" s="143">
        <f>G276</f>
        <v>0</v>
      </c>
      <c r="H275" s="123">
        <f t="shared" si="9"/>
        <v>0</v>
      </c>
      <c r="I275" s="123">
        <f t="shared" si="10"/>
        <v>0</v>
      </c>
      <c r="J275" s="64"/>
      <c r="K275" s="64"/>
      <c r="L275" s="64"/>
      <c r="M275" s="64"/>
    </row>
    <row r="276" spans="1:13" s="27" customFormat="1" ht="25.5" hidden="1">
      <c r="A276" s="30" t="s">
        <v>54</v>
      </c>
      <c r="B276" s="29" t="s">
        <v>131</v>
      </c>
      <c r="C276" s="4" t="s">
        <v>10</v>
      </c>
      <c r="D276" s="4" t="s">
        <v>7</v>
      </c>
      <c r="E276" s="4" t="s">
        <v>46</v>
      </c>
      <c r="F276" s="4"/>
      <c r="G276" s="143">
        <f>G277</f>
        <v>0</v>
      </c>
      <c r="H276" s="123">
        <f t="shared" si="9"/>
        <v>0</v>
      </c>
      <c r="I276" s="123">
        <f t="shared" si="10"/>
        <v>0</v>
      </c>
      <c r="J276" s="108"/>
      <c r="K276" s="65"/>
      <c r="L276" s="65"/>
      <c r="M276" s="65"/>
    </row>
    <row r="277" spans="1:13" s="27" customFormat="1" ht="12.75" hidden="1">
      <c r="A277" s="30" t="s">
        <v>31</v>
      </c>
      <c r="B277" s="29" t="s">
        <v>131</v>
      </c>
      <c r="C277" s="4" t="s">
        <v>10</v>
      </c>
      <c r="D277" s="4" t="s">
        <v>7</v>
      </c>
      <c r="E277" s="4" t="s">
        <v>108</v>
      </c>
      <c r="F277" s="4"/>
      <c r="G277" s="143">
        <f>G278</f>
        <v>0</v>
      </c>
      <c r="H277" s="123">
        <f t="shared" si="9"/>
        <v>0</v>
      </c>
      <c r="I277" s="123">
        <f t="shared" si="10"/>
        <v>0</v>
      </c>
      <c r="J277" s="108"/>
      <c r="K277" s="65"/>
      <c r="L277" s="65"/>
      <c r="M277" s="65"/>
    </row>
    <row r="278" spans="1:13" s="27" customFormat="1" ht="12.75" hidden="1">
      <c r="A278" s="30" t="s">
        <v>80</v>
      </c>
      <c r="B278" s="29" t="s">
        <v>131</v>
      </c>
      <c r="C278" s="4" t="s">
        <v>10</v>
      </c>
      <c r="D278" s="4" t="s">
        <v>7</v>
      </c>
      <c r="E278" s="4" t="s">
        <v>108</v>
      </c>
      <c r="F278" s="4" t="s">
        <v>81</v>
      </c>
      <c r="G278" s="143"/>
      <c r="H278" s="123">
        <f t="shared" si="9"/>
        <v>0</v>
      </c>
      <c r="I278" s="123">
        <f t="shared" si="10"/>
        <v>0</v>
      </c>
      <c r="J278" s="108"/>
      <c r="K278" s="65"/>
      <c r="L278" s="65"/>
      <c r="M278" s="65"/>
    </row>
    <row r="279" spans="1:13" s="24" customFormat="1" ht="25.5" hidden="1">
      <c r="A279" s="22" t="s">
        <v>181</v>
      </c>
      <c r="B279" s="23">
        <v>676</v>
      </c>
      <c r="C279" s="115"/>
      <c r="D279" s="115"/>
      <c r="E279" s="115"/>
      <c r="F279" s="21"/>
      <c r="G279" s="138">
        <f>G280</f>
        <v>7240.6</v>
      </c>
      <c r="H279" s="116">
        <f t="shared" si="9"/>
        <v>7638.833</v>
      </c>
      <c r="I279" s="116">
        <f t="shared" si="10"/>
        <v>8020.77465</v>
      </c>
      <c r="J279" s="75"/>
      <c r="K279" s="56"/>
      <c r="L279" s="56"/>
      <c r="M279" s="56"/>
    </row>
    <row r="280" spans="1:13" s="13" customFormat="1" ht="12.75" hidden="1">
      <c r="A280" s="3" t="s">
        <v>47</v>
      </c>
      <c r="B280" s="127">
        <v>676</v>
      </c>
      <c r="C280" s="4" t="s">
        <v>10</v>
      </c>
      <c r="D280" s="4"/>
      <c r="E280" s="4"/>
      <c r="F280" s="4"/>
      <c r="G280" s="139">
        <f>G281</f>
        <v>7240.6</v>
      </c>
      <c r="H280" s="117">
        <f t="shared" si="9"/>
        <v>7638.833</v>
      </c>
      <c r="I280" s="117">
        <f t="shared" si="10"/>
        <v>8020.77465</v>
      </c>
      <c r="J280" s="63"/>
      <c r="K280" s="62"/>
      <c r="L280" s="62"/>
      <c r="M280" s="62"/>
    </row>
    <row r="281" spans="1:13" s="13" customFormat="1" ht="12.75" hidden="1">
      <c r="A281" s="3" t="s">
        <v>111</v>
      </c>
      <c r="B281" s="127">
        <v>676</v>
      </c>
      <c r="C281" s="4" t="s">
        <v>10</v>
      </c>
      <c r="D281" s="4" t="s">
        <v>0</v>
      </c>
      <c r="E281" s="4"/>
      <c r="F281" s="4"/>
      <c r="G281" s="139">
        <f>G282+G286</f>
        <v>7240.6</v>
      </c>
      <c r="H281" s="117">
        <f t="shared" si="9"/>
        <v>7638.833</v>
      </c>
      <c r="I281" s="117">
        <f t="shared" si="10"/>
        <v>8020.77465</v>
      </c>
      <c r="J281" s="63"/>
      <c r="K281" s="62"/>
      <c r="L281" s="62"/>
      <c r="M281" s="62"/>
    </row>
    <row r="282" spans="1:13" s="13" customFormat="1" ht="12.75" hidden="1">
      <c r="A282" s="3" t="s">
        <v>49</v>
      </c>
      <c r="B282" s="29" t="s">
        <v>132</v>
      </c>
      <c r="C282" s="4" t="s">
        <v>10</v>
      </c>
      <c r="D282" s="4" t="s">
        <v>0</v>
      </c>
      <c r="E282" s="4" t="s">
        <v>48</v>
      </c>
      <c r="F282" s="4"/>
      <c r="G282" s="139">
        <f>G283</f>
        <v>7008.8</v>
      </c>
      <c r="H282" s="117">
        <f t="shared" si="9"/>
        <v>7394.284</v>
      </c>
      <c r="I282" s="117">
        <f t="shared" si="10"/>
        <v>7763.9982</v>
      </c>
      <c r="J282" s="63"/>
      <c r="K282" s="59"/>
      <c r="L282" s="59"/>
      <c r="M282" s="59"/>
    </row>
    <row r="283" spans="1:13" s="13" customFormat="1" ht="12.75" hidden="1">
      <c r="A283" s="3" t="s">
        <v>31</v>
      </c>
      <c r="B283" s="29" t="s">
        <v>132</v>
      </c>
      <c r="C283" s="4" t="s">
        <v>10</v>
      </c>
      <c r="D283" s="4" t="s">
        <v>0</v>
      </c>
      <c r="E283" s="4" t="s">
        <v>112</v>
      </c>
      <c r="F283" s="4"/>
      <c r="G283" s="139">
        <f>G284+G285</f>
        <v>7008.8</v>
      </c>
      <c r="H283" s="117">
        <f t="shared" si="9"/>
        <v>7394.284</v>
      </c>
      <c r="I283" s="117">
        <f t="shared" si="10"/>
        <v>7763.9982</v>
      </c>
      <c r="J283" s="64"/>
      <c r="K283" s="58"/>
      <c r="L283" s="58"/>
      <c r="M283" s="58"/>
    </row>
    <row r="284" spans="1:13" s="84" customFormat="1" ht="25.5" hidden="1">
      <c r="A284" s="3" t="s">
        <v>288</v>
      </c>
      <c r="B284" s="29" t="s">
        <v>132</v>
      </c>
      <c r="C284" s="4" t="s">
        <v>10</v>
      </c>
      <c r="D284" s="4" t="s">
        <v>0</v>
      </c>
      <c r="E284" s="4" t="s">
        <v>112</v>
      </c>
      <c r="F284" s="4" t="s">
        <v>286</v>
      </c>
      <c r="G284" s="139">
        <f>7008.8-G285</f>
        <v>5928.8</v>
      </c>
      <c r="H284" s="117">
        <f t="shared" si="9"/>
        <v>6254.884</v>
      </c>
      <c r="I284" s="117">
        <f t="shared" si="10"/>
        <v>6567.6282</v>
      </c>
      <c r="J284" s="88"/>
      <c r="K284" s="82"/>
      <c r="L284" s="82"/>
      <c r="M284" s="82"/>
    </row>
    <row r="285" spans="1:13" s="84" customFormat="1" ht="12.75" hidden="1">
      <c r="A285" s="3" t="s">
        <v>291</v>
      </c>
      <c r="B285" s="29" t="s">
        <v>132</v>
      </c>
      <c r="C285" s="4" t="s">
        <v>10</v>
      </c>
      <c r="D285" s="4" t="s">
        <v>0</v>
      </c>
      <c r="E285" s="4" t="s">
        <v>112</v>
      </c>
      <c r="F285" s="4" t="s">
        <v>289</v>
      </c>
      <c r="G285" s="139">
        <v>1080</v>
      </c>
      <c r="H285" s="117">
        <f t="shared" si="9"/>
        <v>1139.3999999999999</v>
      </c>
      <c r="I285" s="117">
        <f t="shared" si="10"/>
        <v>1196.37</v>
      </c>
      <c r="J285" s="88"/>
      <c r="K285" s="82"/>
      <c r="L285" s="82"/>
      <c r="M285" s="82"/>
    </row>
    <row r="286" spans="1:13" s="13" customFormat="1" ht="12.75" hidden="1">
      <c r="A286" s="3" t="s">
        <v>105</v>
      </c>
      <c r="B286" s="29" t="s">
        <v>132</v>
      </c>
      <c r="C286" s="4" t="s">
        <v>10</v>
      </c>
      <c r="D286" s="4" t="s">
        <v>0</v>
      </c>
      <c r="E286" s="4" t="s">
        <v>62</v>
      </c>
      <c r="F286" s="4"/>
      <c r="G286" s="139">
        <f>G287+G289</f>
        <v>231.8</v>
      </c>
      <c r="H286" s="117">
        <f t="shared" si="9"/>
        <v>244.549</v>
      </c>
      <c r="I286" s="117">
        <f t="shared" si="10"/>
        <v>256.77645</v>
      </c>
      <c r="J286" s="64"/>
      <c r="K286" s="58"/>
      <c r="L286" s="58"/>
      <c r="M286" s="58"/>
    </row>
    <row r="287" spans="1:13" s="13" customFormat="1" ht="25.5" hidden="1">
      <c r="A287" s="3" t="s">
        <v>113</v>
      </c>
      <c r="B287" s="29" t="s">
        <v>132</v>
      </c>
      <c r="C287" s="4" t="s">
        <v>10</v>
      </c>
      <c r="D287" s="4" t="s">
        <v>0</v>
      </c>
      <c r="E287" s="4" t="s">
        <v>256</v>
      </c>
      <c r="F287" s="4"/>
      <c r="G287" s="139">
        <f>G288</f>
        <v>231.8</v>
      </c>
      <c r="H287" s="117">
        <f t="shared" si="9"/>
        <v>244.549</v>
      </c>
      <c r="I287" s="117">
        <f t="shared" si="10"/>
        <v>256.77645</v>
      </c>
      <c r="J287" s="63"/>
      <c r="K287" s="59"/>
      <c r="L287" s="59"/>
      <c r="M287" s="59"/>
    </row>
    <row r="288" spans="1:13" s="84" customFormat="1" ht="25.5" hidden="1">
      <c r="A288" s="3" t="s">
        <v>288</v>
      </c>
      <c r="B288" s="29" t="s">
        <v>132</v>
      </c>
      <c r="C288" s="4" t="s">
        <v>10</v>
      </c>
      <c r="D288" s="4" t="s">
        <v>0</v>
      </c>
      <c r="E288" s="4" t="s">
        <v>256</v>
      </c>
      <c r="F288" s="4" t="s">
        <v>286</v>
      </c>
      <c r="G288" s="139">
        <v>231.8</v>
      </c>
      <c r="H288" s="117">
        <f t="shared" si="9"/>
        <v>244.549</v>
      </c>
      <c r="I288" s="117">
        <f t="shared" si="10"/>
        <v>256.77645</v>
      </c>
      <c r="J288" s="88"/>
      <c r="K288" s="82"/>
      <c r="L288" s="82"/>
      <c r="M288" s="82"/>
    </row>
    <row r="289" spans="1:13" s="13" customFormat="1" ht="38.25" hidden="1">
      <c r="A289" s="3" t="s">
        <v>171</v>
      </c>
      <c r="B289" s="29" t="s">
        <v>132</v>
      </c>
      <c r="C289" s="4" t="s">
        <v>10</v>
      </c>
      <c r="D289" s="4" t="s">
        <v>0</v>
      </c>
      <c r="E289" s="4" t="s">
        <v>170</v>
      </c>
      <c r="F289" s="4"/>
      <c r="G289" s="139">
        <f>G290</f>
        <v>0</v>
      </c>
      <c r="H289" s="123">
        <f t="shared" si="9"/>
        <v>0</v>
      </c>
      <c r="I289" s="123">
        <f t="shared" si="10"/>
        <v>0</v>
      </c>
      <c r="J289" s="64"/>
      <c r="K289" s="58"/>
      <c r="L289" s="58"/>
      <c r="M289" s="58"/>
    </row>
    <row r="290" spans="1:13" s="13" customFormat="1" ht="12.75" hidden="1">
      <c r="A290" s="3" t="s">
        <v>80</v>
      </c>
      <c r="B290" s="29" t="s">
        <v>132</v>
      </c>
      <c r="C290" s="4" t="s">
        <v>10</v>
      </c>
      <c r="D290" s="4" t="s">
        <v>0</v>
      </c>
      <c r="E290" s="4" t="s">
        <v>170</v>
      </c>
      <c r="F290" s="4" t="s">
        <v>81</v>
      </c>
      <c r="G290" s="139"/>
      <c r="H290" s="123">
        <f t="shared" si="9"/>
        <v>0</v>
      </c>
      <c r="I290" s="123">
        <f t="shared" si="10"/>
        <v>0</v>
      </c>
      <c r="J290" s="64"/>
      <c r="K290" s="58"/>
      <c r="L290" s="58"/>
      <c r="M290" s="58"/>
    </row>
    <row r="291" spans="1:13" s="24" customFormat="1" ht="25.5" hidden="1">
      <c r="A291" s="22" t="s">
        <v>182</v>
      </c>
      <c r="B291" s="23">
        <v>678</v>
      </c>
      <c r="C291" s="115"/>
      <c r="D291" s="115"/>
      <c r="E291" s="115"/>
      <c r="F291" s="21"/>
      <c r="G291" s="138">
        <f>G292</f>
        <v>7375.1</v>
      </c>
      <c r="H291" s="116">
        <f t="shared" si="9"/>
        <v>7780.7305</v>
      </c>
      <c r="I291" s="116">
        <f t="shared" si="10"/>
        <v>8169.767025</v>
      </c>
      <c r="J291" s="75"/>
      <c r="K291" s="56"/>
      <c r="L291" s="56"/>
      <c r="M291" s="56"/>
    </row>
    <row r="292" spans="1:13" s="13" customFormat="1" ht="12.75" hidden="1">
      <c r="A292" s="3" t="s">
        <v>47</v>
      </c>
      <c r="B292" s="127">
        <v>678</v>
      </c>
      <c r="C292" s="4" t="s">
        <v>10</v>
      </c>
      <c r="D292" s="4"/>
      <c r="E292" s="4"/>
      <c r="F292" s="4"/>
      <c r="G292" s="139">
        <f>G293+G303</f>
        <v>7375.1</v>
      </c>
      <c r="H292" s="117">
        <f t="shared" si="9"/>
        <v>7780.7305</v>
      </c>
      <c r="I292" s="117">
        <f t="shared" si="10"/>
        <v>8169.767025</v>
      </c>
      <c r="J292" s="63"/>
      <c r="K292" s="62"/>
      <c r="L292" s="62"/>
      <c r="M292" s="62"/>
    </row>
    <row r="293" spans="1:13" s="13" customFormat="1" ht="12.75" hidden="1">
      <c r="A293" s="3" t="s">
        <v>111</v>
      </c>
      <c r="B293" s="127">
        <v>678</v>
      </c>
      <c r="C293" s="4" t="s">
        <v>10</v>
      </c>
      <c r="D293" s="4" t="s">
        <v>0</v>
      </c>
      <c r="E293" s="4"/>
      <c r="F293" s="4"/>
      <c r="G293" s="139">
        <f>G294+G298</f>
        <v>7375.1</v>
      </c>
      <c r="H293" s="117">
        <f t="shared" si="9"/>
        <v>7780.7305</v>
      </c>
      <c r="I293" s="117">
        <f t="shared" si="10"/>
        <v>8169.767025</v>
      </c>
      <c r="J293" s="63"/>
      <c r="K293" s="62"/>
      <c r="L293" s="62"/>
      <c r="M293" s="62"/>
    </row>
    <row r="294" spans="1:14" s="13" customFormat="1" ht="12.75" hidden="1">
      <c r="A294" s="3" t="s">
        <v>49</v>
      </c>
      <c r="B294" s="29" t="s">
        <v>149</v>
      </c>
      <c r="C294" s="4" t="s">
        <v>10</v>
      </c>
      <c r="D294" s="4" t="s">
        <v>0</v>
      </c>
      <c r="E294" s="4" t="s">
        <v>48</v>
      </c>
      <c r="F294" s="4"/>
      <c r="G294" s="139">
        <f>G295</f>
        <v>6703.3</v>
      </c>
      <c r="H294" s="117">
        <f t="shared" si="9"/>
        <v>7071.9815</v>
      </c>
      <c r="I294" s="117">
        <f t="shared" si="10"/>
        <v>7425.580575</v>
      </c>
      <c r="J294" s="63"/>
      <c r="K294" s="59"/>
      <c r="L294" s="59"/>
      <c r="M294" s="59"/>
      <c r="N294" s="45"/>
    </row>
    <row r="295" spans="1:13" s="13" customFormat="1" ht="12.75" hidden="1">
      <c r="A295" s="3" t="s">
        <v>31</v>
      </c>
      <c r="B295" s="127">
        <v>678</v>
      </c>
      <c r="C295" s="4" t="s">
        <v>10</v>
      </c>
      <c r="D295" s="4" t="s">
        <v>0</v>
      </c>
      <c r="E295" s="4" t="s">
        <v>112</v>
      </c>
      <c r="F295" s="4"/>
      <c r="G295" s="139">
        <f>G296+G297</f>
        <v>6703.3</v>
      </c>
      <c r="H295" s="117">
        <f t="shared" si="9"/>
        <v>7071.9815</v>
      </c>
      <c r="I295" s="117">
        <f t="shared" si="10"/>
        <v>7425.580575</v>
      </c>
      <c r="J295" s="64"/>
      <c r="K295" s="58"/>
      <c r="L295" s="58"/>
      <c r="M295" s="58"/>
    </row>
    <row r="296" spans="1:13" s="84" customFormat="1" ht="25.5" hidden="1">
      <c r="A296" s="3" t="s">
        <v>288</v>
      </c>
      <c r="B296" s="29" t="s">
        <v>149</v>
      </c>
      <c r="C296" s="4" t="s">
        <v>10</v>
      </c>
      <c r="D296" s="4" t="s">
        <v>0</v>
      </c>
      <c r="E296" s="4" t="s">
        <v>112</v>
      </c>
      <c r="F296" s="4" t="s">
        <v>286</v>
      </c>
      <c r="G296" s="139">
        <f>6703.3-G297</f>
        <v>5623.3</v>
      </c>
      <c r="H296" s="117">
        <f t="shared" si="9"/>
        <v>5932.5815</v>
      </c>
      <c r="I296" s="117">
        <f t="shared" si="10"/>
        <v>6229.210575</v>
      </c>
      <c r="J296" s="88"/>
      <c r="K296" s="82"/>
      <c r="L296" s="82"/>
      <c r="M296" s="82"/>
    </row>
    <row r="297" spans="1:13" s="84" customFormat="1" ht="12.75" hidden="1">
      <c r="A297" s="3" t="s">
        <v>291</v>
      </c>
      <c r="B297" s="29" t="s">
        <v>149</v>
      </c>
      <c r="C297" s="4" t="s">
        <v>10</v>
      </c>
      <c r="D297" s="4" t="s">
        <v>0</v>
      </c>
      <c r="E297" s="4" t="s">
        <v>112</v>
      </c>
      <c r="F297" s="4" t="s">
        <v>289</v>
      </c>
      <c r="G297" s="139">
        <v>1080</v>
      </c>
      <c r="H297" s="117">
        <f t="shared" si="9"/>
        <v>1139.3999999999999</v>
      </c>
      <c r="I297" s="117">
        <f t="shared" si="10"/>
        <v>1196.37</v>
      </c>
      <c r="J297" s="88"/>
      <c r="K297" s="82"/>
      <c r="L297" s="82"/>
      <c r="M297" s="82"/>
    </row>
    <row r="298" spans="1:13" s="13" customFormat="1" ht="12.75" hidden="1">
      <c r="A298" s="3" t="s">
        <v>105</v>
      </c>
      <c r="B298" s="127">
        <v>678</v>
      </c>
      <c r="C298" s="4" t="s">
        <v>10</v>
      </c>
      <c r="D298" s="4" t="s">
        <v>0</v>
      </c>
      <c r="E298" s="4" t="s">
        <v>62</v>
      </c>
      <c r="F298" s="4"/>
      <c r="G298" s="139">
        <f>G299+G301</f>
        <v>671.8</v>
      </c>
      <c r="H298" s="117">
        <f aca="true" t="shared" si="11" ref="H298:H359">G298*1.055</f>
        <v>708.7489999999999</v>
      </c>
      <c r="I298" s="117">
        <f aca="true" t="shared" si="12" ref="I298:I359">H298*1.05</f>
        <v>744.1864499999999</v>
      </c>
      <c r="J298" s="64"/>
      <c r="K298" s="58"/>
      <c r="L298" s="58"/>
      <c r="M298" s="58"/>
    </row>
    <row r="299" spans="1:13" s="13" customFormat="1" ht="24.75" customHeight="1" hidden="1">
      <c r="A299" s="3" t="s">
        <v>113</v>
      </c>
      <c r="B299" s="29" t="s">
        <v>149</v>
      </c>
      <c r="C299" s="4" t="s">
        <v>10</v>
      </c>
      <c r="D299" s="4" t="s">
        <v>0</v>
      </c>
      <c r="E299" s="4" t="s">
        <v>256</v>
      </c>
      <c r="F299" s="4"/>
      <c r="G299" s="139">
        <f>G300</f>
        <v>671.8</v>
      </c>
      <c r="H299" s="117">
        <f t="shared" si="11"/>
        <v>708.7489999999999</v>
      </c>
      <c r="I299" s="117">
        <f t="shared" si="12"/>
        <v>744.1864499999999</v>
      </c>
      <c r="J299" s="64"/>
      <c r="K299" s="58"/>
      <c r="L299" s="58"/>
      <c r="M299" s="58"/>
    </row>
    <row r="300" spans="1:13" s="84" customFormat="1" ht="25.5" hidden="1">
      <c r="A300" s="3" t="s">
        <v>288</v>
      </c>
      <c r="B300" s="127">
        <v>678</v>
      </c>
      <c r="C300" s="4" t="s">
        <v>10</v>
      </c>
      <c r="D300" s="4" t="s">
        <v>0</v>
      </c>
      <c r="E300" s="4" t="s">
        <v>256</v>
      </c>
      <c r="F300" s="4" t="s">
        <v>286</v>
      </c>
      <c r="G300" s="139">
        <v>671.8</v>
      </c>
      <c r="H300" s="117">
        <f t="shared" si="11"/>
        <v>708.7489999999999</v>
      </c>
      <c r="I300" s="117">
        <f t="shared" si="12"/>
        <v>744.1864499999999</v>
      </c>
      <c r="J300" s="88"/>
      <c r="K300" s="82"/>
      <c r="L300" s="82"/>
      <c r="M300" s="82"/>
    </row>
    <row r="301" spans="1:13" s="13" customFormat="1" ht="38.25" hidden="1">
      <c r="A301" s="3" t="s">
        <v>171</v>
      </c>
      <c r="B301" s="29" t="s">
        <v>149</v>
      </c>
      <c r="C301" s="4" t="s">
        <v>10</v>
      </c>
      <c r="D301" s="4" t="s">
        <v>0</v>
      </c>
      <c r="E301" s="4" t="s">
        <v>170</v>
      </c>
      <c r="F301" s="4"/>
      <c r="G301" s="139">
        <f>G302</f>
        <v>0</v>
      </c>
      <c r="H301" s="123">
        <f t="shared" si="11"/>
        <v>0</v>
      </c>
      <c r="I301" s="123">
        <f t="shared" si="12"/>
        <v>0</v>
      </c>
      <c r="J301" s="64"/>
      <c r="K301" s="58"/>
      <c r="L301" s="58"/>
      <c r="M301" s="58"/>
    </row>
    <row r="302" spans="1:13" s="13" customFormat="1" ht="12.75" hidden="1">
      <c r="A302" s="3" t="s">
        <v>80</v>
      </c>
      <c r="B302" s="29" t="s">
        <v>149</v>
      </c>
      <c r="C302" s="4" t="s">
        <v>10</v>
      </c>
      <c r="D302" s="4" t="s">
        <v>0</v>
      </c>
      <c r="E302" s="4" t="s">
        <v>170</v>
      </c>
      <c r="F302" s="4" t="s">
        <v>81</v>
      </c>
      <c r="G302" s="139"/>
      <c r="H302" s="123">
        <f t="shared" si="11"/>
        <v>0</v>
      </c>
      <c r="I302" s="123">
        <f t="shared" si="12"/>
        <v>0</v>
      </c>
      <c r="J302" s="64"/>
      <c r="K302" s="58"/>
      <c r="L302" s="58"/>
      <c r="M302" s="58"/>
    </row>
    <row r="303" spans="1:13" s="13" customFormat="1" ht="12.75" hidden="1">
      <c r="A303" s="30" t="s">
        <v>50</v>
      </c>
      <c r="B303" s="29" t="s">
        <v>149</v>
      </c>
      <c r="C303" s="4" t="s">
        <v>10</v>
      </c>
      <c r="D303" s="4" t="s">
        <v>6</v>
      </c>
      <c r="E303" s="4" t="s">
        <v>51</v>
      </c>
      <c r="F303" s="4"/>
      <c r="G303" s="139">
        <f>G304</f>
        <v>0</v>
      </c>
      <c r="H303" s="123">
        <f t="shared" si="11"/>
        <v>0</v>
      </c>
      <c r="I303" s="123">
        <f t="shared" si="12"/>
        <v>0</v>
      </c>
      <c r="J303" s="63"/>
      <c r="K303" s="59"/>
      <c r="L303" s="59"/>
      <c r="M303" s="59"/>
    </row>
    <row r="304" spans="1:13" s="13" customFormat="1" ht="12.75" hidden="1">
      <c r="A304" s="30" t="s">
        <v>31</v>
      </c>
      <c r="B304" s="127">
        <v>678</v>
      </c>
      <c r="C304" s="4" t="s">
        <v>10</v>
      </c>
      <c r="D304" s="4" t="s">
        <v>6</v>
      </c>
      <c r="E304" s="4" t="s">
        <v>115</v>
      </c>
      <c r="F304" s="4"/>
      <c r="G304" s="139">
        <f>G305</f>
        <v>0</v>
      </c>
      <c r="H304" s="123">
        <f t="shared" si="11"/>
        <v>0</v>
      </c>
      <c r="I304" s="123">
        <f t="shared" si="12"/>
        <v>0</v>
      </c>
      <c r="J304" s="64"/>
      <c r="K304" s="58"/>
      <c r="L304" s="58"/>
      <c r="M304" s="58"/>
    </row>
    <row r="305" spans="1:13" s="13" customFormat="1" ht="12.75" hidden="1">
      <c r="A305" s="30" t="s">
        <v>80</v>
      </c>
      <c r="B305" s="29" t="s">
        <v>149</v>
      </c>
      <c r="C305" s="4" t="s">
        <v>10</v>
      </c>
      <c r="D305" s="4" t="s">
        <v>6</v>
      </c>
      <c r="E305" s="4" t="s">
        <v>115</v>
      </c>
      <c r="F305" s="4" t="s">
        <v>81</v>
      </c>
      <c r="G305" s="139"/>
      <c r="H305" s="123">
        <f t="shared" si="11"/>
        <v>0</v>
      </c>
      <c r="I305" s="123">
        <f t="shared" si="12"/>
        <v>0</v>
      </c>
      <c r="J305" s="64"/>
      <c r="K305" s="58"/>
      <c r="L305" s="58"/>
      <c r="M305" s="58"/>
    </row>
    <row r="306" spans="1:13" s="28" customFormat="1" ht="25.5" hidden="1">
      <c r="A306" s="22" t="s">
        <v>254</v>
      </c>
      <c r="B306" s="23">
        <v>682</v>
      </c>
      <c r="C306" s="115"/>
      <c r="D306" s="115"/>
      <c r="E306" s="115"/>
      <c r="F306" s="21"/>
      <c r="G306" s="138">
        <f>G307</f>
        <v>3631.2999999999997</v>
      </c>
      <c r="H306" s="116">
        <f t="shared" si="11"/>
        <v>3831.0214999999994</v>
      </c>
      <c r="I306" s="116">
        <f t="shared" si="12"/>
        <v>4022.5725749999997</v>
      </c>
      <c r="J306" s="109"/>
      <c r="K306" s="66"/>
      <c r="L306" s="66"/>
      <c r="M306" s="66"/>
    </row>
    <row r="307" spans="1:13" s="13" customFormat="1" ht="12.75" hidden="1">
      <c r="A307" s="3" t="s">
        <v>47</v>
      </c>
      <c r="B307" s="127">
        <v>682</v>
      </c>
      <c r="C307" s="4" t="s">
        <v>10</v>
      </c>
      <c r="D307" s="4"/>
      <c r="E307" s="4"/>
      <c r="F307" s="4"/>
      <c r="G307" s="139">
        <f>G308+G318+G321</f>
        <v>3631.2999999999997</v>
      </c>
      <c r="H307" s="117">
        <f t="shared" si="11"/>
        <v>3831.0214999999994</v>
      </c>
      <c r="I307" s="117">
        <f t="shared" si="12"/>
        <v>4022.5725749999997</v>
      </c>
      <c r="J307" s="64"/>
      <c r="K307" s="64"/>
      <c r="L307" s="64"/>
      <c r="M307" s="64"/>
    </row>
    <row r="308" spans="1:13" s="13" customFormat="1" ht="12.75" hidden="1">
      <c r="A308" s="3" t="s">
        <v>111</v>
      </c>
      <c r="B308" s="127">
        <v>682</v>
      </c>
      <c r="C308" s="4" t="s">
        <v>10</v>
      </c>
      <c r="D308" s="4" t="s">
        <v>0</v>
      </c>
      <c r="E308" s="4"/>
      <c r="F308" s="4"/>
      <c r="G308" s="139">
        <f>G309+G313</f>
        <v>3365.7</v>
      </c>
      <c r="H308" s="117">
        <f t="shared" si="11"/>
        <v>3550.8134999999997</v>
      </c>
      <c r="I308" s="117">
        <f t="shared" si="12"/>
        <v>3728.354175</v>
      </c>
      <c r="J308" s="64"/>
      <c r="K308" s="64"/>
      <c r="L308" s="64"/>
      <c r="M308" s="64"/>
    </row>
    <row r="309" spans="1:13" s="13" customFormat="1" ht="12.75" hidden="1">
      <c r="A309" s="3" t="s">
        <v>49</v>
      </c>
      <c r="B309" s="29" t="s">
        <v>133</v>
      </c>
      <c r="C309" s="4" t="s">
        <v>10</v>
      </c>
      <c r="D309" s="4" t="s">
        <v>0</v>
      </c>
      <c r="E309" s="4" t="s">
        <v>48</v>
      </c>
      <c r="F309" s="4"/>
      <c r="G309" s="139">
        <f>G310</f>
        <v>3147</v>
      </c>
      <c r="H309" s="117">
        <f t="shared" si="11"/>
        <v>3320.0849999999996</v>
      </c>
      <c r="I309" s="117">
        <f t="shared" si="12"/>
        <v>3486.0892499999995</v>
      </c>
      <c r="J309" s="64"/>
      <c r="K309" s="64"/>
      <c r="L309" s="64"/>
      <c r="M309" s="64"/>
    </row>
    <row r="310" spans="1:13" s="13" customFormat="1" ht="12.75" hidden="1">
      <c r="A310" s="3" t="s">
        <v>31</v>
      </c>
      <c r="B310" s="29" t="s">
        <v>133</v>
      </c>
      <c r="C310" s="4" t="s">
        <v>10</v>
      </c>
      <c r="D310" s="4" t="s">
        <v>0</v>
      </c>
      <c r="E310" s="4" t="s">
        <v>112</v>
      </c>
      <c r="F310" s="4"/>
      <c r="G310" s="139">
        <f>G311+G312</f>
        <v>3147</v>
      </c>
      <c r="H310" s="117">
        <f t="shared" si="11"/>
        <v>3320.0849999999996</v>
      </c>
      <c r="I310" s="117">
        <f t="shared" si="12"/>
        <v>3486.0892499999995</v>
      </c>
      <c r="J310" s="64"/>
      <c r="K310" s="64"/>
      <c r="L310" s="64"/>
      <c r="M310" s="64"/>
    </row>
    <row r="311" spans="1:13" s="84" customFormat="1" ht="25.5" hidden="1">
      <c r="A311" s="3" t="s">
        <v>288</v>
      </c>
      <c r="B311" s="29" t="s">
        <v>133</v>
      </c>
      <c r="C311" s="4" t="s">
        <v>10</v>
      </c>
      <c r="D311" s="4" t="s">
        <v>0</v>
      </c>
      <c r="E311" s="4" t="s">
        <v>112</v>
      </c>
      <c r="F311" s="4" t="s">
        <v>286</v>
      </c>
      <c r="G311" s="139">
        <f>3147-G312</f>
        <v>2607</v>
      </c>
      <c r="H311" s="117">
        <f t="shared" si="11"/>
        <v>2750.3849999999998</v>
      </c>
      <c r="I311" s="117">
        <f t="shared" si="12"/>
        <v>2887.90425</v>
      </c>
      <c r="J311" s="88"/>
      <c r="K311" s="88"/>
      <c r="L311" s="88"/>
      <c r="M311" s="88"/>
    </row>
    <row r="312" spans="1:13" s="84" customFormat="1" ht="12.75" hidden="1">
      <c r="A312" s="3" t="s">
        <v>291</v>
      </c>
      <c r="B312" s="29" t="s">
        <v>133</v>
      </c>
      <c r="C312" s="4" t="s">
        <v>10</v>
      </c>
      <c r="D312" s="4" t="s">
        <v>0</v>
      </c>
      <c r="E312" s="4" t="s">
        <v>112</v>
      </c>
      <c r="F312" s="4" t="s">
        <v>289</v>
      </c>
      <c r="G312" s="139">
        <v>540</v>
      </c>
      <c r="H312" s="117">
        <f t="shared" si="11"/>
        <v>569.6999999999999</v>
      </c>
      <c r="I312" s="117">
        <f t="shared" si="12"/>
        <v>598.185</v>
      </c>
      <c r="J312" s="88"/>
      <c r="K312" s="88"/>
      <c r="L312" s="88"/>
      <c r="M312" s="88"/>
    </row>
    <row r="313" spans="1:13" s="13" customFormat="1" ht="12.75" hidden="1">
      <c r="A313" s="3" t="s">
        <v>105</v>
      </c>
      <c r="B313" s="29" t="s">
        <v>133</v>
      </c>
      <c r="C313" s="4" t="s">
        <v>10</v>
      </c>
      <c r="D313" s="4" t="s">
        <v>0</v>
      </c>
      <c r="E313" s="4" t="s">
        <v>62</v>
      </c>
      <c r="F313" s="4"/>
      <c r="G313" s="139">
        <f>G314+G316</f>
        <v>218.7</v>
      </c>
      <c r="H313" s="117">
        <f t="shared" si="11"/>
        <v>230.72849999999997</v>
      </c>
      <c r="I313" s="117">
        <f t="shared" si="12"/>
        <v>242.26492499999998</v>
      </c>
      <c r="J313" s="64"/>
      <c r="K313" s="58"/>
      <c r="L313" s="58"/>
      <c r="M313" s="58"/>
    </row>
    <row r="314" spans="1:13" s="13" customFormat="1" ht="24.75" customHeight="1" hidden="1">
      <c r="A314" s="3" t="s">
        <v>113</v>
      </c>
      <c r="B314" s="29" t="s">
        <v>133</v>
      </c>
      <c r="C314" s="4" t="s">
        <v>10</v>
      </c>
      <c r="D314" s="4" t="s">
        <v>0</v>
      </c>
      <c r="E314" s="4" t="s">
        <v>256</v>
      </c>
      <c r="F314" s="4"/>
      <c r="G314" s="139">
        <f>G315</f>
        <v>218.7</v>
      </c>
      <c r="H314" s="117">
        <f t="shared" si="11"/>
        <v>230.72849999999997</v>
      </c>
      <c r="I314" s="117">
        <f t="shared" si="12"/>
        <v>242.26492499999998</v>
      </c>
      <c r="J314" s="64"/>
      <c r="K314" s="58"/>
      <c r="L314" s="58"/>
      <c r="M314" s="58"/>
    </row>
    <row r="315" spans="1:13" s="84" customFormat="1" ht="25.5" hidden="1">
      <c r="A315" s="3" t="s">
        <v>288</v>
      </c>
      <c r="B315" s="29" t="s">
        <v>133</v>
      </c>
      <c r="C315" s="4" t="s">
        <v>10</v>
      </c>
      <c r="D315" s="4" t="s">
        <v>0</v>
      </c>
      <c r="E315" s="4" t="s">
        <v>256</v>
      </c>
      <c r="F315" s="4" t="s">
        <v>286</v>
      </c>
      <c r="G315" s="139">
        <v>218.7</v>
      </c>
      <c r="H315" s="117">
        <f t="shared" si="11"/>
        <v>230.72849999999997</v>
      </c>
      <c r="I315" s="117">
        <f t="shared" si="12"/>
        <v>242.26492499999998</v>
      </c>
      <c r="J315" s="88"/>
      <c r="K315" s="82"/>
      <c r="L315" s="82"/>
      <c r="M315" s="82"/>
    </row>
    <row r="316" spans="1:13" s="13" customFormat="1" ht="38.25" hidden="1">
      <c r="A316" s="3" t="s">
        <v>171</v>
      </c>
      <c r="B316" s="29" t="s">
        <v>133</v>
      </c>
      <c r="C316" s="4" t="s">
        <v>10</v>
      </c>
      <c r="D316" s="4" t="s">
        <v>0</v>
      </c>
      <c r="E316" s="4" t="s">
        <v>170</v>
      </c>
      <c r="F316" s="4"/>
      <c r="G316" s="139">
        <f>G317</f>
        <v>0</v>
      </c>
      <c r="H316" s="117">
        <f t="shared" si="11"/>
        <v>0</v>
      </c>
      <c r="I316" s="117">
        <f t="shared" si="12"/>
        <v>0</v>
      </c>
      <c r="J316" s="64"/>
      <c r="K316" s="58"/>
      <c r="L316" s="58"/>
      <c r="M316" s="58"/>
    </row>
    <row r="317" spans="1:13" s="13" customFormat="1" ht="12.75" hidden="1">
      <c r="A317" s="3" t="s">
        <v>80</v>
      </c>
      <c r="B317" s="29" t="s">
        <v>133</v>
      </c>
      <c r="C317" s="4" t="s">
        <v>10</v>
      </c>
      <c r="D317" s="4" t="s">
        <v>0</v>
      </c>
      <c r="E317" s="4" t="s">
        <v>170</v>
      </c>
      <c r="F317" s="4" t="s">
        <v>81</v>
      </c>
      <c r="G317" s="139"/>
      <c r="H317" s="117">
        <f t="shared" si="11"/>
        <v>0</v>
      </c>
      <c r="I317" s="117">
        <f t="shared" si="12"/>
        <v>0</v>
      </c>
      <c r="J317" s="64"/>
      <c r="K317" s="58"/>
      <c r="L317" s="58"/>
      <c r="M317" s="58"/>
    </row>
    <row r="318" spans="1:13" s="13" customFormat="1" ht="12.75" hidden="1">
      <c r="A318" s="3" t="s">
        <v>52</v>
      </c>
      <c r="B318" s="29" t="s">
        <v>133</v>
      </c>
      <c r="C318" s="4" t="s">
        <v>10</v>
      </c>
      <c r="D318" s="4" t="s">
        <v>6</v>
      </c>
      <c r="E318" s="4" t="s">
        <v>53</v>
      </c>
      <c r="F318" s="4"/>
      <c r="G318" s="139">
        <f>G319</f>
        <v>0</v>
      </c>
      <c r="H318" s="117">
        <f t="shared" si="11"/>
        <v>0</v>
      </c>
      <c r="I318" s="117">
        <f t="shared" si="12"/>
        <v>0</v>
      </c>
      <c r="J318" s="64"/>
      <c r="K318" s="58"/>
      <c r="L318" s="58"/>
      <c r="M318" s="58"/>
    </row>
    <row r="319" spans="1:13" s="13" customFormat="1" ht="12.75" hidden="1">
      <c r="A319" s="3" t="s">
        <v>31</v>
      </c>
      <c r="B319" s="29" t="s">
        <v>133</v>
      </c>
      <c r="C319" s="4" t="s">
        <v>10</v>
      </c>
      <c r="D319" s="4" t="s">
        <v>6</v>
      </c>
      <c r="E319" s="4" t="s">
        <v>114</v>
      </c>
      <c r="F319" s="4"/>
      <c r="G319" s="139">
        <f>G320</f>
        <v>0</v>
      </c>
      <c r="H319" s="117">
        <f t="shared" si="11"/>
        <v>0</v>
      </c>
      <c r="I319" s="117">
        <f t="shared" si="12"/>
        <v>0</v>
      </c>
      <c r="J319" s="64"/>
      <c r="K319" s="58"/>
      <c r="L319" s="58"/>
      <c r="M319" s="58"/>
    </row>
    <row r="320" spans="1:13" s="13" customFormat="1" ht="12.75" hidden="1">
      <c r="A320" s="3" t="s">
        <v>80</v>
      </c>
      <c r="B320" s="29" t="s">
        <v>133</v>
      </c>
      <c r="C320" s="4" t="s">
        <v>10</v>
      </c>
      <c r="D320" s="4" t="s">
        <v>6</v>
      </c>
      <c r="E320" s="4" t="s">
        <v>114</v>
      </c>
      <c r="F320" s="4" t="s">
        <v>81</v>
      </c>
      <c r="G320" s="139"/>
      <c r="H320" s="117">
        <f t="shared" si="11"/>
        <v>0</v>
      </c>
      <c r="I320" s="117">
        <f t="shared" si="12"/>
        <v>0</v>
      </c>
      <c r="J320" s="64"/>
      <c r="K320" s="58"/>
      <c r="L320" s="58"/>
      <c r="M320" s="58"/>
    </row>
    <row r="321" spans="1:13" s="13" customFormat="1" ht="12.75" hidden="1">
      <c r="A321" s="3" t="s">
        <v>105</v>
      </c>
      <c r="B321" s="29" t="s">
        <v>133</v>
      </c>
      <c r="C321" s="4" t="s">
        <v>10</v>
      </c>
      <c r="D321" s="4" t="s">
        <v>6</v>
      </c>
      <c r="E321" s="4" t="s">
        <v>62</v>
      </c>
      <c r="F321" s="4"/>
      <c r="G321" s="139">
        <f>G322</f>
        <v>265.6</v>
      </c>
      <c r="H321" s="117">
        <f t="shared" si="11"/>
        <v>280.208</v>
      </c>
      <c r="I321" s="117">
        <f t="shared" si="12"/>
        <v>294.21840000000003</v>
      </c>
      <c r="J321" s="67"/>
      <c r="K321" s="58"/>
      <c r="L321" s="58"/>
      <c r="M321" s="58"/>
    </row>
    <row r="322" spans="1:13" s="13" customFormat="1" ht="24.75" customHeight="1" hidden="1">
      <c r="A322" s="3" t="s">
        <v>113</v>
      </c>
      <c r="B322" s="29" t="s">
        <v>133</v>
      </c>
      <c r="C322" s="4" t="s">
        <v>10</v>
      </c>
      <c r="D322" s="4" t="s">
        <v>6</v>
      </c>
      <c r="E322" s="4" t="s">
        <v>256</v>
      </c>
      <c r="F322" s="4"/>
      <c r="G322" s="139">
        <f>G323</f>
        <v>265.6</v>
      </c>
      <c r="H322" s="117">
        <f t="shared" si="11"/>
        <v>280.208</v>
      </c>
      <c r="I322" s="117">
        <f t="shared" si="12"/>
        <v>294.21840000000003</v>
      </c>
      <c r="J322" s="68"/>
      <c r="K322" s="58"/>
      <c r="L322" s="58"/>
      <c r="M322" s="58"/>
    </row>
    <row r="323" spans="1:13" s="84" customFormat="1" ht="25.5" hidden="1">
      <c r="A323" s="3" t="s">
        <v>288</v>
      </c>
      <c r="B323" s="29" t="s">
        <v>133</v>
      </c>
      <c r="C323" s="4" t="s">
        <v>10</v>
      </c>
      <c r="D323" s="4" t="s">
        <v>6</v>
      </c>
      <c r="E323" s="4" t="s">
        <v>256</v>
      </c>
      <c r="F323" s="4" t="s">
        <v>286</v>
      </c>
      <c r="G323" s="139">
        <v>265.6</v>
      </c>
      <c r="H323" s="117">
        <f t="shared" si="11"/>
        <v>280.208</v>
      </c>
      <c r="I323" s="117">
        <f t="shared" si="12"/>
        <v>294.21840000000003</v>
      </c>
      <c r="J323" s="89"/>
      <c r="K323" s="82"/>
      <c r="L323" s="82"/>
      <c r="M323" s="82"/>
    </row>
    <row r="324" spans="1:13" s="24" customFormat="1" ht="34.5" customHeight="1">
      <c r="A324" s="22" t="s">
        <v>320</v>
      </c>
      <c r="B324" s="23">
        <v>680</v>
      </c>
      <c r="C324" s="115"/>
      <c r="D324" s="115"/>
      <c r="E324" s="115"/>
      <c r="F324" s="21"/>
      <c r="G324" s="138">
        <f>G325</f>
        <v>33725.7</v>
      </c>
      <c r="H324" s="116">
        <f t="shared" si="11"/>
        <v>35580.61349999999</v>
      </c>
      <c r="I324" s="116">
        <f t="shared" si="12"/>
        <v>37359.644174999994</v>
      </c>
      <c r="J324" s="75"/>
      <c r="K324" s="56"/>
      <c r="L324" s="56"/>
      <c r="M324" s="56"/>
    </row>
    <row r="325" spans="1:13" s="13" customFormat="1" ht="12.75">
      <c r="A325" s="3" t="s">
        <v>55</v>
      </c>
      <c r="B325" s="29" t="s">
        <v>134</v>
      </c>
      <c r="C325" s="4" t="s">
        <v>7</v>
      </c>
      <c r="D325" s="4"/>
      <c r="E325" s="14"/>
      <c r="F325" s="4"/>
      <c r="G325" s="139">
        <f>G326</f>
        <v>33725.7</v>
      </c>
      <c r="H325" s="117">
        <f t="shared" si="11"/>
        <v>35580.61349999999</v>
      </c>
      <c r="I325" s="117">
        <f t="shared" si="12"/>
        <v>37359.644174999994</v>
      </c>
      <c r="J325" s="63"/>
      <c r="K325" s="62"/>
      <c r="L325" s="62"/>
      <c r="M325" s="62"/>
    </row>
    <row r="326" spans="1:13" s="13" customFormat="1" ht="12.75">
      <c r="A326" s="3" t="s">
        <v>56</v>
      </c>
      <c r="B326" s="29" t="s">
        <v>134</v>
      </c>
      <c r="C326" s="4" t="s">
        <v>7</v>
      </c>
      <c r="D326" s="4" t="s">
        <v>6</v>
      </c>
      <c r="E326" s="14"/>
      <c r="F326" s="4"/>
      <c r="G326" s="139">
        <f>G327</f>
        <v>33725.7</v>
      </c>
      <c r="H326" s="117">
        <f t="shared" si="11"/>
        <v>35580.61349999999</v>
      </c>
      <c r="I326" s="117">
        <f t="shared" si="12"/>
        <v>37359.644174999994</v>
      </c>
      <c r="J326" s="63"/>
      <c r="K326" s="62"/>
      <c r="L326" s="62"/>
      <c r="M326" s="62"/>
    </row>
    <row r="327" spans="1:13" s="13" customFormat="1" ht="12.75">
      <c r="A327" s="3" t="s">
        <v>57</v>
      </c>
      <c r="B327" s="29" t="s">
        <v>134</v>
      </c>
      <c r="C327" s="4" t="s">
        <v>7</v>
      </c>
      <c r="D327" s="4" t="s">
        <v>6</v>
      </c>
      <c r="E327" s="4" t="s">
        <v>116</v>
      </c>
      <c r="F327" s="4"/>
      <c r="G327" s="139">
        <f>G328</f>
        <v>33725.7</v>
      </c>
      <c r="H327" s="117">
        <f t="shared" si="11"/>
        <v>35580.61349999999</v>
      </c>
      <c r="I327" s="117">
        <f t="shared" si="12"/>
        <v>37359.644174999994</v>
      </c>
      <c r="J327" s="64"/>
      <c r="K327" s="58"/>
      <c r="L327" s="58"/>
      <c r="M327" s="58"/>
    </row>
    <row r="328" spans="1:13" s="13" customFormat="1" ht="12.75">
      <c r="A328" s="3" t="s">
        <v>31</v>
      </c>
      <c r="B328" s="29" t="s">
        <v>134</v>
      </c>
      <c r="C328" s="4" t="s">
        <v>7</v>
      </c>
      <c r="D328" s="4" t="s">
        <v>6</v>
      </c>
      <c r="E328" s="4" t="s">
        <v>117</v>
      </c>
      <c r="F328" s="4"/>
      <c r="G328" s="139">
        <f>G329+G330</f>
        <v>33725.7</v>
      </c>
      <c r="H328" s="117">
        <f t="shared" si="11"/>
        <v>35580.61349999999</v>
      </c>
      <c r="I328" s="117">
        <f t="shared" si="12"/>
        <v>37359.644174999994</v>
      </c>
      <c r="J328" s="64"/>
      <c r="K328" s="58"/>
      <c r="L328" s="58"/>
      <c r="M328" s="58"/>
    </row>
    <row r="329" spans="1:13" s="84" customFormat="1" ht="12.75">
      <c r="A329" s="3" t="s">
        <v>282</v>
      </c>
      <c r="B329" s="29" t="s">
        <v>134</v>
      </c>
      <c r="C329" s="4" t="s">
        <v>7</v>
      </c>
      <c r="D329" s="4" t="s">
        <v>6</v>
      </c>
      <c r="E329" s="4" t="s">
        <v>117</v>
      </c>
      <c r="F329" s="4" t="s">
        <v>292</v>
      </c>
      <c r="G329" s="139">
        <v>21897</v>
      </c>
      <c r="H329" s="117">
        <f t="shared" si="11"/>
        <v>23101.335</v>
      </c>
      <c r="I329" s="117">
        <f t="shared" si="12"/>
        <v>24256.40175</v>
      </c>
      <c r="J329" s="88"/>
      <c r="K329" s="82"/>
      <c r="L329" s="82"/>
      <c r="M329" s="82"/>
    </row>
    <row r="330" spans="1:13" s="84" customFormat="1" ht="12.75">
      <c r="A330" s="3" t="s">
        <v>293</v>
      </c>
      <c r="B330" s="29" t="s">
        <v>134</v>
      </c>
      <c r="C330" s="4" t="s">
        <v>7</v>
      </c>
      <c r="D330" s="4" t="s">
        <v>6</v>
      </c>
      <c r="E330" s="4" t="s">
        <v>117</v>
      </c>
      <c r="F330" s="4" t="s">
        <v>283</v>
      </c>
      <c r="G330" s="139">
        <v>11828.7</v>
      </c>
      <c r="H330" s="117">
        <f t="shared" si="11"/>
        <v>12479.2785</v>
      </c>
      <c r="I330" s="117">
        <f t="shared" si="12"/>
        <v>13103.242425</v>
      </c>
      <c r="J330" s="102">
        <v>310</v>
      </c>
      <c r="K330" s="82"/>
      <c r="L330" s="82"/>
      <c r="M330" s="82"/>
    </row>
    <row r="331" spans="1:13" s="24" customFormat="1" ht="30.75" customHeight="1">
      <c r="A331" s="22" t="s">
        <v>323</v>
      </c>
      <c r="B331" s="23">
        <v>679</v>
      </c>
      <c r="C331" s="115"/>
      <c r="D331" s="115"/>
      <c r="E331" s="115"/>
      <c r="F331" s="21"/>
      <c r="G331" s="138">
        <f>G332</f>
        <v>87177.06199999999</v>
      </c>
      <c r="H331" s="116">
        <f t="shared" si="11"/>
        <v>91971.80040999998</v>
      </c>
      <c r="I331" s="116">
        <f t="shared" si="12"/>
        <v>96570.39043049999</v>
      </c>
      <c r="J331" s="100"/>
      <c r="K331" s="56"/>
      <c r="L331" s="56"/>
      <c r="M331" s="56"/>
    </row>
    <row r="332" spans="1:13" s="13" customFormat="1" ht="12.75">
      <c r="A332" s="3" t="s">
        <v>55</v>
      </c>
      <c r="B332" s="29" t="s">
        <v>135</v>
      </c>
      <c r="C332" s="4" t="s">
        <v>7</v>
      </c>
      <c r="D332" s="4"/>
      <c r="E332" s="14"/>
      <c r="F332" s="4"/>
      <c r="G332" s="139">
        <f>G333+G356</f>
        <v>87177.06199999999</v>
      </c>
      <c r="H332" s="117">
        <f t="shared" si="11"/>
        <v>91971.80040999998</v>
      </c>
      <c r="I332" s="117">
        <f t="shared" si="12"/>
        <v>96570.39043049999</v>
      </c>
      <c r="J332" s="63"/>
      <c r="K332" s="62"/>
      <c r="L332" s="62"/>
      <c r="M332" s="62"/>
    </row>
    <row r="333" spans="1:14" s="13" customFormat="1" ht="12.75">
      <c r="A333" s="3" t="s">
        <v>139</v>
      </c>
      <c r="B333" s="29" t="s">
        <v>135</v>
      </c>
      <c r="C333" s="4" t="s">
        <v>7</v>
      </c>
      <c r="D333" s="4" t="s">
        <v>1</v>
      </c>
      <c r="E333" s="4"/>
      <c r="F333" s="4"/>
      <c r="G333" s="139">
        <f>G334+G335+G338+G340+G342+G345+G349+G352+G339</f>
        <v>83054.26199999999</v>
      </c>
      <c r="H333" s="117">
        <f t="shared" si="11"/>
        <v>87622.24640999998</v>
      </c>
      <c r="I333" s="117">
        <f t="shared" si="12"/>
        <v>92003.35873049998</v>
      </c>
      <c r="J333" s="63"/>
      <c r="K333" s="59"/>
      <c r="L333" s="59"/>
      <c r="M333" s="59"/>
      <c r="N333" s="45"/>
    </row>
    <row r="334" spans="1:13" s="84" customFormat="1" ht="12.75">
      <c r="A334" s="130" t="s">
        <v>119</v>
      </c>
      <c r="B334" s="29" t="s">
        <v>135</v>
      </c>
      <c r="C334" s="4" t="s">
        <v>7</v>
      </c>
      <c r="D334" s="4" t="s">
        <v>1</v>
      </c>
      <c r="E334" s="4" t="s">
        <v>118</v>
      </c>
      <c r="F334" s="4" t="s">
        <v>296</v>
      </c>
      <c r="G334" s="139">
        <v>439.9</v>
      </c>
      <c r="H334" s="117">
        <f t="shared" si="11"/>
        <v>464.0944999999999</v>
      </c>
      <c r="I334" s="117">
        <f t="shared" si="12"/>
        <v>487.2992249999999</v>
      </c>
      <c r="J334" s="93"/>
      <c r="K334" s="87"/>
      <c r="L334" s="87"/>
      <c r="M334" s="87"/>
    </row>
    <row r="335" spans="1:13" s="84" customFormat="1" ht="12.75">
      <c r="A335" s="120" t="s">
        <v>156</v>
      </c>
      <c r="B335" s="131">
        <v>679</v>
      </c>
      <c r="C335" s="132">
        <v>10</v>
      </c>
      <c r="D335" s="118" t="s">
        <v>1</v>
      </c>
      <c r="E335" s="132" t="s">
        <v>157</v>
      </c>
      <c r="F335" s="4" t="s">
        <v>24</v>
      </c>
      <c r="G335" s="139">
        <f>G336+G337</f>
        <v>0</v>
      </c>
      <c r="H335" s="117">
        <f t="shared" si="11"/>
        <v>0</v>
      </c>
      <c r="I335" s="117">
        <f t="shared" si="12"/>
        <v>0</v>
      </c>
      <c r="J335" s="93"/>
      <c r="K335" s="87"/>
      <c r="L335" s="87"/>
      <c r="M335" s="87"/>
    </row>
    <row r="336" spans="1:13" s="84" customFormat="1" ht="12.75" hidden="1">
      <c r="A336" s="120" t="s">
        <v>207</v>
      </c>
      <c r="B336" s="131">
        <v>679</v>
      </c>
      <c r="C336" s="132">
        <v>10</v>
      </c>
      <c r="D336" s="118" t="s">
        <v>1</v>
      </c>
      <c r="E336" s="132" t="s">
        <v>204</v>
      </c>
      <c r="F336" s="4" t="s">
        <v>24</v>
      </c>
      <c r="G336" s="139"/>
      <c r="H336" s="117">
        <f t="shared" si="11"/>
        <v>0</v>
      </c>
      <c r="I336" s="117">
        <f t="shared" si="12"/>
        <v>0</v>
      </c>
      <c r="J336" s="93"/>
      <c r="K336" s="87"/>
      <c r="L336" s="87"/>
      <c r="M336" s="87"/>
    </row>
    <row r="337" spans="1:13" s="84" customFormat="1" ht="12.75" hidden="1">
      <c r="A337" s="120" t="s">
        <v>221</v>
      </c>
      <c r="B337" s="131">
        <v>679</v>
      </c>
      <c r="C337" s="132">
        <v>10</v>
      </c>
      <c r="D337" s="118" t="s">
        <v>1</v>
      </c>
      <c r="E337" s="132" t="s">
        <v>205</v>
      </c>
      <c r="F337" s="4" t="s">
        <v>24</v>
      </c>
      <c r="G337" s="139"/>
      <c r="H337" s="117">
        <f t="shared" si="11"/>
        <v>0</v>
      </c>
      <c r="I337" s="117">
        <f t="shared" si="12"/>
        <v>0</v>
      </c>
      <c r="J337" s="93"/>
      <c r="K337" s="87"/>
      <c r="L337" s="87"/>
      <c r="M337" s="87"/>
    </row>
    <row r="338" spans="1:13" s="84" customFormat="1" ht="25.5">
      <c r="A338" s="120" t="s">
        <v>151</v>
      </c>
      <c r="B338" s="29" t="s">
        <v>135</v>
      </c>
      <c r="C338" s="4" t="s">
        <v>7</v>
      </c>
      <c r="D338" s="4" t="s">
        <v>1</v>
      </c>
      <c r="E338" s="4" t="s">
        <v>150</v>
      </c>
      <c r="F338" s="4" t="s">
        <v>296</v>
      </c>
      <c r="G338" s="139">
        <v>2044.762</v>
      </c>
      <c r="H338" s="117">
        <f t="shared" si="11"/>
        <v>2157.2239099999997</v>
      </c>
      <c r="I338" s="117">
        <f t="shared" si="12"/>
        <v>2265.0851055</v>
      </c>
      <c r="J338" s="93"/>
      <c r="K338" s="87"/>
      <c r="L338" s="87"/>
      <c r="M338" s="87"/>
    </row>
    <row r="339" spans="1:13" s="84" customFormat="1" ht="13.5" customHeight="1" hidden="1">
      <c r="A339" s="3" t="s">
        <v>263</v>
      </c>
      <c r="B339" s="29" t="s">
        <v>135</v>
      </c>
      <c r="C339" s="4" t="s">
        <v>7</v>
      </c>
      <c r="D339" s="4" t="s">
        <v>1</v>
      </c>
      <c r="E339" s="4" t="s">
        <v>262</v>
      </c>
      <c r="F339" s="4" t="s">
        <v>24</v>
      </c>
      <c r="G339" s="139"/>
      <c r="H339" s="117">
        <f t="shared" si="11"/>
        <v>0</v>
      </c>
      <c r="I339" s="117">
        <f t="shared" si="12"/>
        <v>0</v>
      </c>
      <c r="J339" s="93"/>
      <c r="K339" s="87"/>
      <c r="L339" s="87"/>
      <c r="M339" s="87"/>
    </row>
    <row r="340" spans="1:13" s="84" customFormat="1" ht="12.75">
      <c r="A340" s="3" t="s">
        <v>123</v>
      </c>
      <c r="B340" s="29" t="s">
        <v>135</v>
      </c>
      <c r="C340" s="4" t="s">
        <v>7</v>
      </c>
      <c r="D340" s="4" t="s">
        <v>1</v>
      </c>
      <c r="E340" s="4" t="s">
        <v>189</v>
      </c>
      <c r="F340" s="4" t="s">
        <v>296</v>
      </c>
      <c r="G340" s="139">
        <f>G341</f>
        <v>30363.5</v>
      </c>
      <c r="H340" s="117">
        <f t="shared" si="11"/>
        <v>32033.492499999997</v>
      </c>
      <c r="I340" s="117">
        <f t="shared" si="12"/>
        <v>33635.167125</v>
      </c>
      <c r="J340" s="93"/>
      <c r="K340" s="87"/>
      <c r="L340" s="87"/>
      <c r="M340" s="87"/>
    </row>
    <row r="341" spans="1:13" s="84" customFormat="1" ht="12.75">
      <c r="A341" s="120" t="s">
        <v>141</v>
      </c>
      <c r="B341" s="29" t="s">
        <v>135</v>
      </c>
      <c r="C341" s="4" t="s">
        <v>7</v>
      </c>
      <c r="D341" s="4" t="s">
        <v>1</v>
      </c>
      <c r="E341" s="4" t="s">
        <v>190</v>
      </c>
      <c r="F341" s="4" t="s">
        <v>296</v>
      </c>
      <c r="G341" s="139">
        <v>30363.5</v>
      </c>
      <c r="H341" s="117">
        <f t="shared" si="11"/>
        <v>32033.492499999997</v>
      </c>
      <c r="I341" s="117">
        <f t="shared" si="12"/>
        <v>33635.167125</v>
      </c>
      <c r="J341" s="93"/>
      <c r="K341" s="87"/>
      <c r="L341" s="87"/>
      <c r="M341" s="87"/>
    </row>
    <row r="342" spans="1:13" s="84" customFormat="1" ht="12.75">
      <c r="A342" s="3" t="s">
        <v>121</v>
      </c>
      <c r="B342" s="29" t="s">
        <v>135</v>
      </c>
      <c r="C342" s="4" t="s">
        <v>7</v>
      </c>
      <c r="D342" s="4" t="s">
        <v>1</v>
      </c>
      <c r="E342" s="4" t="s">
        <v>185</v>
      </c>
      <c r="F342" s="4" t="s">
        <v>304</v>
      </c>
      <c r="G342" s="139">
        <f>G343+G344</f>
        <v>4054.211</v>
      </c>
      <c r="H342" s="117">
        <f t="shared" si="11"/>
        <v>4277.192604999999</v>
      </c>
      <c r="I342" s="117">
        <f t="shared" si="12"/>
        <v>4491.052235249999</v>
      </c>
      <c r="J342" s="93"/>
      <c r="K342" s="87"/>
      <c r="L342" s="87"/>
      <c r="M342" s="87"/>
    </row>
    <row r="343" spans="1:13" s="84" customFormat="1" ht="12.75">
      <c r="A343" s="120" t="s">
        <v>141</v>
      </c>
      <c r="B343" s="29" t="s">
        <v>135</v>
      </c>
      <c r="C343" s="4" t="s">
        <v>7</v>
      </c>
      <c r="D343" s="4" t="s">
        <v>1</v>
      </c>
      <c r="E343" s="4" t="s">
        <v>186</v>
      </c>
      <c r="F343" s="4" t="s">
        <v>304</v>
      </c>
      <c r="G343" s="139">
        <v>3970</v>
      </c>
      <c r="H343" s="117">
        <f t="shared" si="11"/>
        <v>4188.349999999999</v>
      </c>
      <c r="I343" s="117">
        <f t="shared" si="12"/>
        <v>4397.7675</v>
      </c>
      <c r="J343" s="93"/>
      <c r="K343" s="87"/>
      <c r="L343" s="87"/>
      <c r="M343" s="87"/>
    </row>
    <row r="344" spans="1:13" s="84" customFormat="1" ht="12.75">
      <c r="A344" s="120" t="s">
        <v>141</v>
      </c>
      <c r="B344" s="29" t="s">
        <v>135</v>
      </c>
      <c r="C344" s="4" t="s">
        <v>7</v>
      </c>
      <c r="D344" s="4" t="s">
        <v>1</v>
      </c>
      <c r="E344" s="4" t="s">
        <v>203</v>
      </c>
      <c r="F344" s="4" t="s">
        <v>304</v>
      </c>
      <c r="G344" s="139">
        <v>84.211</v>
      </c>
      <c r="H344" s="117">
        <f t="shared" si="11"/>
        <v>88.84260499999999</v>
      </c>
      <c r="I344" s="117">
        <f t="shared" si="12"/>
        <v>93.28473525</v>
      </c>
      <c r="J344" s="93"/>
      <c r="K344" s="87"/>
      <c r="L344" s="87"/>
      <c r="M344" s="87"/>
    </row>
    <row r="345" spans="1:13" s="84" customFormat="1" ht="12.75">
      <c r="A345" s="3" t="s">
        <v>120</v>
      </c>
      <c r="B345" s="29" t="s">
        <v>135</v>
      </c>
      <c r="C345" s="4" t="s">
        <v>7</v>
      </c>
      <c r="D345" s="4" t="s">
        <v>1</v>
      </c>
      <c r="E345" s="4" t="s">
        <v>183</v>
      </c>
      <c r="F345" s="4" t="s">
        <v>304</v>
      </c>
      <c r="G345" s="139">
        <f>G346+G347+G348</f>
        <v>45613.767</v>
      </c>
      <c r="H345" s="117">
        <f t="shared" si="11"/>
        <v>48122.524184999995</v>
      </c>
      <c r="I345" s="117">
        <f t="shared" si="12"/>
        <v>50528.65039425</v>
      </c>
      <c r="J345" s="93"/>
      <c r="K345" s="87"/>
      <c r="L345" s="87"/>
      <c r="M345" s="87"/>
    </row>
    <row r="346" spans="1:13" s="84" customFormat="1" ht="12.75">
      <c r="A346" s="120" t="s">
        <v>141</v>
      </c>
      <c r="B346" s="29" t="s">
        <v>135</v>
      </c>
      <c r="C346" s="4" t="s">
        <v>7</v>
      </c>
      <c r="D346" s="4" t="s">
        <v>1</v>
      </c>
      <c r="E346" s="4" t="s">
        <v>184</v>
      </c>
      <c r="F346" s="4" t="s">
        <v>304</v>
      </c>
      <c r="G346" s="139">
        <v>31172</v>
      </c>
      <c r="H346" s="117">
        <f t="shared" si="11"/>
        <v>32886.46</v>
      </c>
      <c r="I346" s="117">
        <f t="shared" si="12"/>
        <v>34530.783</v>
      </c>
      <c r="J346" s="93"/>
      <c r="K346" s="87"/>
      <c r="L346" s="87"/>
      <c r="M346" s="87"/>
    </row>
    <row r="347" spans="1:13" s="84" customFormat="1" ht="12.75" hidden="1">
      <c r="A347" s="120" t="s">
        <v>209</v>
      </c>
      <c r="B347" s="29" t="s">
        <v>135</v>
      </c>
      <c r="C347" s="4" t="s">
        <v>7</v>
      </c>
      <c r="D347" s="4" t="s">
        <v>1</v>
      </c>
      <c r="E347" s="4" t="s">
        <v>202</v>
      </c>
      <c r="F347" s="4" t="s">
        <v>304</v>
      </c>
      <c r="G347" s="139"/>
      <c r="H347" s="117">
        <f t="shared" si="11"/>
        <v>0</v>
      </c>
      <c r="I347" s="117">
        <f t="shared" si="12"/>
        <v>0</v>
      </c>
      <c r="J347" s="93"/>
      <c r="K347" s="87"/>
      <c r="L347" s="87"/>
      <c r="M347" s="87"/>
    </row>
    <row r="348" spans="1:13" s="84" customFormat="1" ht="12.75">
      <c r="A348" s="120" t="s">
        <v>210</v>
      </c>
      <c r="B348" s="29" t="s">
        <v>135</v>
      </c>
      <c r="C348" s="4" t="s">
        <v>7</v>
      </c>
      <c r="D348" s="4" t="s">
        <v>1</v>
      </c>
      <c r="E348" s="4" t="s">
        <v>208</v>
      </c>
      <c r="F348" s="4" t="s">
        <v>304</v>
      </c>
      <c r="G348" s="139">
        <v>14441.767</v>
      </c>
      <c r="H348" s="117">
        <f t="shared" si="11"/>
        <v>15236.064185</v>
      </c>
      <c r="I348" s="117">
        <f t="shared" si="12"/>
        <v>15997.867394249999</v>
      </c>
      <c r="J348" s="93"/>
      <c r="K348" s="87"/>
      <c r="L348" s="87"/>
      <c r="M348" s="87"/>
    </row>
    <row r="349" spans="1:13" s="84" customFormat="1" ht="12.75">
      <c r="A349" s="3" t="s">
        <v>122</v>
      </c>
      <c r="B349" s="29" t="s">
        <v>135</v>
      </c>
      <c r="C349" s="4" t="s">
        <v>7</v>
      </c>
      <c r="D349" s="4" t="s">
        <v>1</v>
      </c>
      <c r="E349" s="4" t="s">
        <v>187</v>
      </c>
      <c r="F349" s="4" t="s">
        <v>304</v>
      </c>
      <c r="G349" s="139">
        <f>G350+G351</f>
        <v>88.22200000000001</v>
      </c>
      <c r="H349" s="117">
        <f t="shared" si="11"/>
        <v>93.07421000000001</v>
      </c>
      <c r="I349" s="117">
        <f t="shared" si="12"/>
        <v>97.72792050000001</v>
      </c>
      <c r="J349" s="93"/>
      <c r="K349" s="87"/>
      <c r="L349" s="87"/>
      <c r="M349" s="87"/>
    </row>
    <row r="350" spans="1:13" s="84" customFormat="1" ht="12.75">
      <c r="A350" s="120" t="s">
        <v>141</v>
      </c>
      <c r="B350" s="29" t="s">
        <v>135</v>
      </c>
      <c r="C350" s="4" t="s">
        <v>7</v>
      </c>
      <c r="D350" s="4" t="s">
        <v>1</v>
      </c>
      <c r="E350" s="4" t="s">
        <v>188</v>
      </c>
      <c r="F350" s="4" t="s">
        <v>304</v>
      </c>
      <c r="G350" s="139">
        <v>86.9</v>
      </c>
      <c r="H350" s="117">
        <f t="shared" si="11"/>
        <v>91.6795</v>
      </c>
      <c r="I350" s="117">
        <f t="shared" si="12"/>
        <v>96.26347500000001</v>
      </c>
      <c r="J350" s="93"/>
      <c r="K350" s="87"/>
      <c r="L350" s="87"/>
      <c r="M350" s="87"/>
    </row>
    <row r="351" spans="1:13" s="84" customFormat="1" ht="12.75">
      <c r="A351" s="120" t="s">
        <v>141</v>
      </c>
      <c r="B351" s="29" t="s">
        <v>135</v>
      </c>
      <c r="C351" s="4" t="s">
        <v>7</v>
      </c>
      <c r="D351" s="4" t="s">
        <v>1</v>
      </c>
      <c r="E351" s="4" t="s">
        <v>206</v>
      </c>
      <c r="F351" s="4" t="s">
        <v>304</v>
      </c>
      <c r="G351" s="139">
        <v>1.322</v>
      </c>
      <c r="H351" s="117">
        <f t="shared" si="11"/>
        <v>1.39471</v>
      </c>
      <c r="I351" s="117">
        <f t="shared" si="12"/>
        <v>1.4644454999999998</v>
      </c>
      <c r="J351" s="93"/>
      <c r="K351" s="87"/>
      <c r="L351" s="87"/>
      <c r="M351" s="87"/>
    </row>
    <row r="352" spans="1:13" s="84" customFormat="1" ht="12.75">
      <c r="A352" s="120" t="s">
        <v>210</v>
      </c>
      <c r="B352" s="124" t="s">
        <v>135</v>
      </c>
      <c r="C352" s="118" t="s">
        <v>7</v>
      </c>
      <c r="D352" s="118" t="s">
        <v>1</v>
      </c>
      <c r="E352" s="118" t="s">
        <v>222</v>
      </c>
      <c r="F352" s="118" t="s">
        <v>296</v>
      </c>
      <c r="G352" s="139">
        <f>G353+G354+G355</f>
        <v>449.9</v>
      </c>
      <c r="H352" s="117">
        <f t="shared" si="11"/>
        <v>474.64449999999994</v>
      </c>
      <c r="I352" s="117">
        <f t="shared" si="12"/>
        <v>498.37672499999996</v>
      </c>
      <c r="J352" s="93"/>
      <c r="K352" s="87"/>
      <c r="L352" s="87"/>
      <c r="M352" s="87"/>
    </row>
    <row r="353" spans="1:13" s="84" customFormat="1" ht="25.5">
      <c r="A353" s="120" t="s">
        <v>226</v>
      </c>
      <c r="B353" s="124" t="s">
        <v>135</v>
      </c>
      <c r="C353" s="118" t="s">
        <v>7</v>
      </c>
      <c r="D353" s="118" t="s">
        <v>1</v>
      </c>
      <c r="E353" s="118" t="s">
        <v>223</v>
      </c>
      <c r="F353" s="118" t="s">
        <v>296</v>
      </c>
      <c r="G353" s="139">
        <v>123.8</v>
      </c>
      <c r="H353" s="117">
        <f t="shared" si="11"/>
        <v>130.60899999999998</v>
      </c>
      <c r="I353" s="117">
        <f t="shared" si="12"/>
        <v>137.13944999999998</v>
      </c>
      <c r="J353" s="93"/>
      <c r="K353" s="87"/>
      <c r="L353" s="87"/>
      <c r="M353" s="87"/>
    </row>
    <row r="354" spans="1:13" s="84" customFormat="1" ht="25.5">
      <c r="A354" s="120" t="s">
        <v>225</v>
      </c>
      <c r="B354" s="124" t="s">
        <v>135</v>
      </c>
      <c r="C354" s="118" t="s">
        <v>7</v>
      </c>
      <c r="D354" s="118" t="s">
        <v>1</v>
      </c>
      <c r="E354" s="118" t="s">
        <v>224</v>
      </c>
      <c r="F354" s="118" t="s">
        <v>296</v>
      </c>
      <c r="G354" s="139">
        <v>82.6</v>
      </c>
      <c r="H354" s="117">
        <f t="shared" si="11"/>
        <v>87.14299999999999</v>
      </c>
      <c r="I354" s="117">
        <f t="shared" si="12"/>
        <v>91.50014999999999</v>
      </c>
      <c r="J354" s="93"/>
      <c r="K354" s="87"/>
      <c r="L354" s="87"/>
      <c r="M354" s="87"/>
    </row>
    <row r="355" spans="1:13" s="84" customFormat="1" ht="12.75">
      <c r="A355" s="120" t="s">
        <v>261</v>
      </c>
      <c r="B355" s="124" t="s">
        <v>135</v>
      </c>
      <c r="C355" s="118" t="s">
        <v>7</v>
      </c>
      <c r="D355" s="118" t="s">
        <v>1</v>
      </c>
      <c r="E355" s="118" t="s">
        <v>322</v>
      </c>
      <c r="F355" s="118" t="s">
        <v>296</v>
      </c>
      <c r="G355" s="139">
        <v>243.5</v>
      </c>
      <c r="H355" s="117">
        <f t="shared" si="11"/>
        <v>256.8925</v>
      </c>
      <c r="I355" s="117">
        <f t="shared" si="12"/>
        <v>269.737125</v>
      </c>
      <c r="J355" s="93"/>
      <c r="K355" s="87"/>
      <c r="L355" s="87"/>
      <c r="M355" s="87"/>
    </row>
    <row r="356" spans="1:13" s="13" customFormat="1" ht="12.75">
      <c r="A356" s="120" t="s">
        <v>16</v>
      </c>
      <c r="B356" s="124" t="s">
        <v>135</v>
      </c>
      <c r="C356" s="118" t="s">
        <v>7</v>
      </c>
      <c r="D356" s="118" t="s">
        <v>8</v>
      </c>
      <c r="E356" s="125"/>
      <c r="F356" s="118"/>
      <c r="G356" s="139">
        <f>G357</f>
        <v>4122.8</v>
      </c>
      <c r="H356" s="117">
        <f t="shared" si="11"/>
        <v>4349.554</v>
      </c>
      <c r="I356" s="117">
        <f t="shared" si="12"/>
        <v>4567.0317000000005</v>
      </c>
      <c r="J356" s="63">
        <v>4122.8</v>
      </c>
      <c r="K356" s="62"/>
      <c r="L356" s="62"/>
      <c r="M356" s="62"/>
    </row>
    <row r="357" spans="1:13" s="13" customFormat="1" ht="12.75">
      <c r="A357" s="3" t="s">
        <v>22</v>
      </c>
      <c r="B357" s="29" t="s">
        <v>135</v>
      </c>
      <c r="C357" s="4" t="s">
        <v>7</v>
      </c>
      <c r="D357" s="4" t="s">
        <v>8</v>
      </c>
      <c r="E357" s="4" t="s">
        <v>78</v>
      </c>
      <c r="F357" s="4"/>
      <c r="G357" s="139">
        <f>G358+G359</f>
        <v>4122.8</v>
      </c>
      <c r="H357" s="117">
        <f t="shared" si="11"/>
        <v>4349.554</v>
      </c>
      <c r="I357" s="117">
        <f t="shared" si="12"/>
        <v>4567.0317000000005</v>
      </c>
      <c r="J357" s="63"/>
      <c r="K357" s="59"/>
      <c r="L357" s="59"/>
      <c r="M357" s="59"/>
    </row>
    <row r="358" spans="1:13" s="84" customFormat="1" ht="12.75">
      <c r="A358" s="3" t="s">
        <v>282</v>
      </c>
      <c r="B358" s="29" t="s">
        <v>135</v>
      </c>
      <c r="C358" s="4" t="s">
        <v>7</v>
      </c>
      <c r="D358" s="4" t="s">
        <v>8</v>
      </c>
      <c r="E358" s="4" t="s">
        <v>78</v>
      </c>
      <c r="F358" s="4" t="s">
        <v>292</v>
      </c>
      <c r="G358" s="142">
        <v>3028.6</v>
      </c>
      <c r="H358" s="117">
        <f t="shared" si="11"/>
        <v>3195.173</v>
      </c>
      <c r="I358" s="117">
        <f t="shared" si="12"/>
        <v>3354.93165</v>
      </c>
      <c r="J358" s="88" t="s">
        <v>281</v>
      </c>
      <c r="K358" s="82"/>
      <c r="L358" s="82"/>
      <c r="M358" s="82"/>
    </row>
    <row r="359" spans="1:13" s="84" customFormat="1" ht="12.75">
      <c r="A359" s="3" t="s">
        <v>285</v>
      </c>
      <c r="B359" s="29" t="s">
        <v>135</v>
      </c>
      <c r="C359" s="4" t="s">
        <v>7</v>
      </c>
      <c r="D359" s="4" t="s">
        <v>8</v>
      </c>
      <c r="E359" s="4" t="s">
        <v>78</v>
      </c>
      <c r="F359" s="133" t="s">
        <v>283</v>
      </c>
      <c r="G359" s="142">
        <f>1092.9+1.3</f>
        <v>1094.2</v>
      </c>
      <c r="H359" s="117">
        <f t="shared" si="11"/>
        <v>1154.381</v>
      </c>
      <c r="I359" s="117">
        <f t="shared" si="12"/>
        <v>1212.1000500000002</v>
      </c>
      <c r="J359" s="88"/>
      <c r="K359" s="82"/>
      <c r="L359" s="82"/>
      <c r="M359" s="82"/>
    </row>
    <row r="360" spans="1:15" s="37" customFormat="1" ht="13.5" thickBot="1">
      <c r="A360" s="8" t="s">
        <v>59</v>
      </c>
      <c r="B360" s="35"/>
      <c r="C360" s="134"/>
      <c r="D360" s="134"/>
      <c r="E360" s="135"/>
      <c r="F360" s="134"/>
      <c r="G360" s="144">
        <f>G15+G54+G139+G144+G168+G185+G223+G324+G331+G131</f>
        <v>871260.824</v>
      </c>
      <c r="H360" s="114">
        <f>H15+H54+H139+H144+H168+H185+H223+H257+H279+H291+H306+H324+H331+H131</f>
        <v>962185.5563199999</v>
      </c>
      <c r="I360" s="114">
        <f>I15+I54+I139+I144+I168+I185+I223+I257+I279+I291+I306+I324+I331+I131</f>
        <v>1010294.8341359999</v>
      </c>
      <c r="J360" s="100"/>
      <c r="K360" s="56"/>
      <c r="L360" s="56"/>
      <c r="M360" s="56"/>
      <c r="O360" s="36"/>
    </row>
    <row r="361" ht="12.75">
      <c r="J361" s="44"/>
    </row>
    <row r="362" spans="1:14" s="5" customFormat="1" ht="17.25">
      <c r="A362" s="9"/>
      <c r="G362" s="25"/>
      <c r="H362" s="25"/>
      <c r="I362" s="25"/>
      <c r="J362" s="26"/>
      <c r="K362" s="26"/>
      <c r="L362" s="17"/>
      <c r="M362" s="17"/>
      <c r="N362" s="48"/>
    </row>
    <row r="363" ht="12.75">
      <c r="N363" s="44"/>
    </row>
    <row r="364" spans="7:9" ht="12.75">
      <c r="G364" s="44"/>
      <c r="H364" s="44"/>
      <c r="I364" s="44"/>
    </row>
  </sheetData>
  <sheetProtection formatColumns="0" autoFilter="0"/>
  <autoFilter ref="A15:G110"/>
  <mergeCells count="19">
    <mergeCell ref="J11:M11"/>
    <mergeCell ref="A9:G9"/>
    <mergeCell ref="A11:A13"/>
    <mergeCell ref="K10:L10"/>
    <mergeCell ref="H11:H13"/>
    <mergeCell ref="I11:I13"/>
    <mergeCell ref="G11:G13"/>
    <mergeCell ref="E12:E13"/>
    <mergeCell ref="F12:F13"/>
    <mergeCell ref="B12:B13"/>
    <mergeCell ref="B11:F11"/>
    <mergeCell ref="C12:C13"/>
    <mergeCell ref="D12:D13"/>
    <mergeCell ref="A1:I1"/>
    <mergeCell ref="A5:I5"/>
    <mergeCell ref="A4:I4"/>
    <mergeCell ref="A3:I3"/>
    <mergeCell ref="A2:I2"/>
    <mergeCell ref="A8:I8"/>
  </mergeCells>
  <printOptions/>
  <pageMargins left="0.1968503937007874" right="0.15748031496062992" top="0.3937007874015748" bottom="0.3937007874015748" header="0.2362204724409449" footer="0.15748031496062992"/>
  <pageSetup horizontalDpi="600" verticalDpi="600" orientation="portrait" paperSize="9" r:id="rId1"/>
  <headerFooter alignWithMargins="0">
    <oddFooter>&amp;R&amp;P из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Admin</cp:lastModifiedBy>
  <cp:lastPrinted>2012-03-26T09:23:13Z</cp:lastPrinted>
  <dcterms:created xsi:type="dcterms:W3CDTF">2002-01-25T11:20:01Z</dcterms:created>
  <dcterms:modified xsi:type="dcterms:W3CDTF">2012-03-26T14:59:20Z</dcterms:modified>
  <cp:category/>
  <cp:version/>
  <cp:contentType/>
  <cp:contentStatus/>
</cp:coreProperties>
</file>