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2195" windowHeight="1273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район'!$A$1:$E$98</definedName>
  </definedNames>
  <calcPr fullCalcOnLoad="1"/>
</workbook>
</file>

<file path=xl/sharedStrings.xml><?xml version="1.0" encoding="utf-8"?>
<sst xmlns="http://schemas.openxmlformats.org/spreadsheetml/2006/main" count="178" uniqueCount="170">
  <si>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</si>
  <si>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</si>
  <si>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</si>
  <si>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</si>
  <si>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сельскохозяйственный налог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</si>
  <si>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</si>
  <si>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</si>
  <si>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</si>
  <si>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</si>
  <si>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</si>
  <si>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</si>
  <si>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</si>
  <si>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</si>
  <si>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</si>
  <si>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</si>
  <si>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2 02 02024 05 0000 151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</si>
  <si>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</si>
  <si>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</si>
  <si>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</si>
  <si>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</si>
  <si>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</si>
  <si>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</si>
  <si>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</si>
  <si>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</si>
  <si>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</si>
  <si>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</si>
  <si>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</si>
  <si>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</si>
  <si>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</si>
  <si>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</si>
  <si>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</si>
  <si>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</si>
  <si>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</si>
  <si>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</si>
  <si>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</si>
  <si>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</si>
  <si>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</si>
  <si>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</si>
  <si>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</si>
  <si>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</si>
  <si>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</si>
  <si>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</si>
  <si>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</si>
  <si>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</si>
  <si>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</si>
  <si>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</si>
  <si>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</si>
  <si>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</si>
  <si>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</si>
  <si>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</si>
  <si>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</si>
  <si>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</si>
  <si>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</si>
  <si>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</si>
  <si>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</si>
  <si>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</si>
  <si>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</si>
  <si>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</si>
  <si>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</si>
  <si>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</si>
  <si>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</si>
  <si>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</si>
  <si>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</si>
  <si>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</si>
  <si>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Приложение  5</t>
  </si>
  <si>
    <t xml:space="preserve"> 1 12 01050 01 0000 120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</si>
  <si>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</si>
  <si>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</si>
  <si>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1 11 05013 05 0000 120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</si>
  <si>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</si>
  <si>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</si>
  <si>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</si>
  <si>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</si>
  <si>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</si>
  <si>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</si>
  <si>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к решению совета депутатов Надтеречного муниципального района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</si>
  <si>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</si>
  <si>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</si>
  <si>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</si>
  <si>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</si>
  <si>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</si>
  <si>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</si>
  <si>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Дотации от других бюджетов бюджетной системы РФ</t>
  </si>
  <si>
    <t>Плата за иные виды негативное воздействие на окружающую среду</t>
  </si>
  <si>
    <t>1 05 01012 01 0000 110</t>
  </si>
  <si>
    <t>1 05 01022 01 0000 110</t>
  </si>
  <si>
    <t>1 05 01050 01 0000 110</t>
  </si>
  <si>
    <t>1 05 02020 02 0000 110</t>
  </si>
  <si>
    <t>1 05 03020 01 0000 110</t>
  </si>
  <si>
    <t>1 08 07150 01 0000 110</t>
  </si>
  <si>
    <t>1 11 05013 10 0000 120</t>
  </si>
  <si>
    <t>1 14 02052 05 0000 410</t>
  </si>
  <si>
    <t>2 02 30021 05 0000 151</t>
  </si>
  <si>
    <t>2 02 29999 05 0000 151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</si>
  <si>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</si>
  <si>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5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</si>
  <si>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</si>
  <si>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</si>
  <si>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</si>
  <si>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</si>
  <si>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</si>
  <si>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</si>
  <si>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1 12 01042 01 0000 120</t>
  </si>
  <si>
    <t>Плата за размещение твердых коммунальных отходов</t>
  </si>
  <si>
    <t>2 02 15001 05 0000 150</t>
  </si>
  <si>
    <t>2 02 30024 05 0000 150</t>
  </si>
  <si>
    <t>2 02 35118 05 0000 150</t>
  </si>
  <si>
    <t>в тыс.руб.</t>
  </si>
  <si>
    <t>1 03 02231 01 0000 110</t>
  </si>
  <si>
    <t>1 03 02241 01 0000 110</t>
  </si>
  <si>
    <t>1 03 02251 01 0000 110</t>
  </si>
  <si>
    <t>1 03 02261 01 0000 110</t>
  </si>
  <si>
    <t xml:space="preserve">  1 12 01041 01 0000 120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</si>
  <si>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</si>
  <si>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</si>
  <si>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</si>
  <si>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доп норматив 35%</t>
  </si>
  <si>
    <t>Распределение доходов бюджета Надтеречного муниципального района на плановый период 2022 и 2023 годов.</t>
  </si>
  <si>
    <t>1 16 01 053 01 0000 140</t>
  </si>
  <si>
    <t>1 16 01 073 01 0000 140</t>
  </si>
  <si>
    <t>1 16 01 133 01 0000 140</t>
  </si>
  <si>
    <t>1 16 01 143 01 0000 140</t>
  </si>
  <si>
    <t>1 16 01 153 01 0000 140</t>
  </si>
  <si>
    <t>1 16 01 173 01 0000 140</t>
  </si>
  <si>
    <t>1 16 01 193 01 0000 140</t>
  </si>
  <si>
    <t>1 16 01 203 01 0000 140</t>
  </si>
  <si>
    <t>1 16 07 010 05 0000 140</t>
  </si>
  <si>
    <t>1 16 10 032 05 0000 140</t>
  </si>
  <si>
    <t>1 16 10 123 01 0000 140</t>
  </si>
  <si>
    <t>1 16 10 129 01 0000 140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</si>
  <si>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</si>
  <si>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</si>
  <si>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</si>
  <si>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</si>
  <si>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</si>
  <si>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</si>
  <si>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</si>
  <si>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</si>
  <si>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</si>
  <si>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</si>
  <si>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</si>
  <si>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</si>
  <si>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</si>
  <si>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2 02 49999 02 0000 150</t>
  </si>
  <si>
    <t>Иные межбюджетные трансферты</t>
  </si>
  <si>
    <t>2 02 10000 00 0000 150</t>
  </si>
  <si>
    <t>2 02 20000 05 0000 150</t>
  </si>
  <si>
    <t>2 02 01003 05 0000 150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</si>
  <si>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</si>
  <si>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</si>
  <si>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</si>
  <si>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</si>
  <si>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2 02 35260 05 0000 150</t>
  </si>
  <si>
    <t>2 02 30021 05 0000 150</t>
  </si>
  <si>
    <t>2 02 30000 00 0000 150</t>
  </si>
  <si>
    <t>2 02 30027 05 0000 150</t>
  </si>
  <si>
    <t>2 02 30029 05 0000 150</t>
  </si>
  <si>
    <t>и на плановый период 2023 и 2024 годов"</t>
  </si>
  <si>
    <t>"О бюджете Надтеречного муниципального района на 2022 год</t>
  </si>
  <si>
    <t xml:space="preserve">от "___" ___________ 2021 г. №____   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</si>
  <si>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</si>
  <si>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</si>
  <si>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1 06 04011 01 0000 110</t>
  </si>
  <si>
    <t>Транспортный налог с организаций</t>
  </si>
  <si>
    <t>1 06 04012 01 0000 110</t>
  </si>
  <si>
    <t>Транспортный налог с физических лиц</t>
  </si>
  <si>
    <t>2 02 25497 05 0000 150</t>
  </si>
  <si>
    <t>2 02 35120 05 0000 150</t>
  </si>
  <si>
    <t>2 02 35303 05 0000 150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</si>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</sst>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  <numFmt numFmtId="211" formatCode="#,##0.0000"/>
    <numFmt numFmtId="212" formatCode="#,##0.00000"/>
    <numFmt numFmtId="213" formatCode="#,##0.000000"/>
    <numFmt numFmtId="214" formatCode="#,##0.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80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97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193" fontId="5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7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97" fontId="0" fillId="0" borderId="11" xfId="0" applyNumberFormat="1" applyBorder="1" applyAlignment="1">
      <alignment horizontal="center" vertical="center"/>
    </xf>
    <xf numFmtId="197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92" fontId="11" fillId="0" borderId="0" xfId="54" applyNumberFormat="1" applyFont="1" applyBorder="1">
      <alignment/>
      <protection/>
    </xf>
    <xf numFmtId="0" fontId="6" fillId="0" borderId="0" xfId="0" applyFont="1" applyAlignment="1">
      <alignment vertical="center"/>
    </xf>
    <xf numFmtId="197" fontId="6" fillId="0" borderId="0" xfId="0" applyNumberFormat="1" applyFont="1" applyAlignment="1">
      <alignment vertical="center"/>
    </xf>
    <xf numFmtId="192" fontId="5" fillId="0" borderId="10" xfId="0" applyNumberFormat="1" applyFont="1" applyFill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4" fillId="0" borderId="10" xfId="0" applyNumberFormat="1" applyFont="1" applyBorder="1" applyAlignment="1">
      <alignment horizontal="right" vertical="center" wrapText="1"/>
    </xf>
    <xf numFmtId="0" fontId="47" fillId="0" borderId="12" xfId="33" applyNumberFormat="1" applyFont="1" applyFill="1" applyBorder="1" applyAlignment="1">
      <alignment horizontal="left" wrapText="1" readingOrder="1"/>
      <protection/>
    </xf>
    <xf numFmtId="197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>
      <alignment horizontal="justify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2" fontId="4" fillId="0" borderId="10" xfId="0" applyNumberFormat="1" applyFont="1" applyFill="1" applyBorder="1" applyAlignment="1">
      <alignment horizontal="right" vertical="center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Alignment="1">
      <alignment vertical="center"/>
    </xf>
    <xf numFmtId="197" fontId="0" fillId="0" borderId="0" xfId="0" applyNumberFormat="1" applyFill="1" applyAlignment="1">
      <alignment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2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view="pageBreakPreview" zoomScaleSheetLayoutView="100" workbookViewId="0" topLeftCell="A1">
      <selection activeCell="D98" sqref="D98"/>
    </sheetView>
  </sheetViews>
  <sheetFormatPr defaultColWidth="9.00390625" defaultRowHeight="12.75"/>
  <cols>
    <col min="1" max="1" width="21.25390625" style="0" customWidth="1"/>
    <col min="2" max="2" width="45.25390625" style="0" customWidth="1"/>
    <col min="3" max="3" width="12.75390625" style="0" hidden="1" customWidth="1"/>
    <col min="4" max="4" width="14.875" style="1" customWidth="1"/>
    <col min="5" max="5" width="15.25390625" style="48" customWidth="1"/>
    <col min="6" max="6" width="10.00390625" style="0" hidden="1" customWidth="1"/>
    <col min="7" max="7" width="10.75390625" style="0" hidden="1" customWidth="1"/>
    <col min="8" max="8" width="9.625" style="0" hidden="1" customWidth="1"/>
    <col min="9" max="9" width="9.875" style="0" hidden="1" customWidth="1"/>
    <col min="10" max="10" width="15.00390625" style="0" customWidth="1"/>
    <col min="11" max="11" width="14.625" style="0" customWidth="1"/>
    <col min="12" max="12" width="14.125" style="0" customWidth="1"/>
  </cols>
  <sheetData>
    <row r="1" spans="1:5" ht="12.75">
      <c r="A1" s="62" t="s">
        <v>64</v>
      </c>
      <c r="B1" s="62"/>
      <c r="C1" s="62"/>
      <c r="D1" s="62"/>
      <c r="E1" s="62"/>
    </row>
    <row r="2" spans="1:5" ht="12.75">
      <c r="A2" s="62" t="s">
        <v>75</v>
      </c>
      <c r="B2" s="62"/>
      <c r="C2" s="62"/>
      <c r="D2" s="62"/>
      <c r="E2" s="62"/>
    </row>
    <row r="3" spans="1:5" ht="12.75">
      <c r="A3" s="62" t="s">
        <v>158</v>
      </c>
      <c r="B3" s="62"/>
      <c r="C3" s="62"/>
      <c r="D3" s="62"/>
      <c r="E3" s="62"/>
    </row>
    <row r="4" spans="1:5" ht="12.75">
      <c r="A4" s="34"/>
      <c r="B4" s="62" t="s">
        <v>157</v>
      </c>
      <c r="C4" s="62"/>
      <c r="D4" s="62"/>
      <c r="E4" s="62"/>
    </row>
    <row r="5" spans="1:5" ht="12.75">
      <c r="A5" s="62" t="s">
        <v>159</v>
      </c>
      <c r="B5" s="62"/>
      <c r="C5" s="62"/>
      <c r="D5" s="62"/>
      <c r="E5" s="62"/>
    </row>
    <row r="6" spans="1:4" ht="12.75">
      <c r="A6" s="4"/>
      <c r="B6" s="25"/>
      <c r="C6" s="25"/>
      <c r="D6" s="26"/>
    </row>
    <row r="7" spans="1:5" ht="12.75">
      <c r="A7" s="59" t="s">
        <v>117</v>
      </c>
      <c r="B7" s="59"/>
      <c r="C7" s="59"/>
      <c r="D7" s="59"/>
      <c r="E7" s="59"/>
    </row>
    <row r="8" spans="1:5" ht="12.75">
      <c r="A8" s="25"/>
      <c r="B8" s="25"/>
      <c r="C8" s="25"/>
      <c r="D8" s="26"/>
      <c r="E8" s="49" t="s">
        <v>107</v>
      </c>
    </row>
    <row r="9" spans="1:7" ht="12.75" customHeight="1">
      <c r="A9" s="57" t="s">
        <v>0</v>
      </c>
      <c r="B9" s="57" t="s">
        <v>1</v>
      </c>
      <c r="C9" s="57">
        <v>2017</v>
      </c>
      <c r="D9" s="60">
        <v>2023</v>
      </c>
      <c r="E9" s="66">
        <v>2024</v>
      </c>
      <c r="F9" s="64">
        <v>2013</v>
      </c>
      <c r="G9" s="64">
        <v>2014</v>
      </c>
    </row>
    <row r="10" spans="1:7" ht="12.75">
      <c r="A10" s="58"/>
      <c r="B10" s="58"/>
      <c r="C10" s="58"/>
      <c r="D10" s="61"/>
      <c r="E10" s="67"/>
      <c r="F10" s="65"/>
      <c r="G10" s="65"/>
    </row>
    <row r="11" spans="1:7" ht="12.75">
      <c r="A11" s="6">
        <v>1</v>
      </c>
      <c r="B11" s="6">
        <v>2</v>
      </c>
      <c r="C11" s="6"/>
      <c r="D11" s="7">
        <v>3</v>
      </c>
      <c r="E11" s="50">
        <v>4</v>
      </c>
      <c r="F11" s="29">
        <v>5</v>
      </c>
      <c r="G11" s="29">
        <v>6</v>
      </c>
    </row>
    <row r="12" spans="1:11" ht="12.75">
      <c r="A12" s="68" t="s">
        <v>2</v>
      </c>
      <c r="B12" s="69"/>
      <c r="C12" s="35"/>
      <c r="D12" s="27"/>
      <c r="E12" s="51"/>
      <c r="F12" s="30"/>
      <c r="G12" s="30"/>
      <c r="J12" s="63" t="s">
        <v>116</v>
      </c>
      <c r="K12" s="63"/>
    </row>
    <row r="13" spans="1:11" ht="79.5">
      <c r="A13" s="8" t="s">
        <v>3</v>
      </c>
      <c r="B13" s="17" t="s">
        <v>71</v>
      </c>
      <c r="C13" s="9">
        <v>85895.8</v>
      </c>
      <c r="D13" s="40">
        <v>112149.12</v>
      </c>
      <c r="E13" s="40">
        <v>116635.2</v>
      </c>
      <c r="F13" s="31">
        <v>51.5</v>
      </c>
      <c r="G13" s="31">
        <v>53.8</v>
      </c>
      <c r="H13" s="1">
        <f>F13+D13</f>
        <v>112200.62</v>
      </c>
      <c r="I13" s="1">
        <f>G13+E13</f>
        <v>116689</v>
      </c>
      <c r="J13" s="37">
        <f>SUM(D13:D15)</f>
        <v>112882.55999999998</v>
      </c>
      <c r="K13" s="37">
        <f>SUM(E13:E15)</f>
        <v>117398.4</v>
      </c>
    </row>
    <row r="14" spans="1:11" ht="114.75">
      <c r="A14" s="10" t="s">
        <v>69</v>
      </c>
      <c r="B14" s="17" t="s">
        <v>70</v>
      </c>
      <c r="C14" s="9">
        <v>152.8</v>
      </c>
      <c r="D14" s="40">
        <v>383.04</v>
      </c>
      <c r="E14" s="40">
        <v>398.4</v>
      </c>
      <c r="F14" s="31">
        <v>49.8</v>
      </c>
      <c r="G14" s="31">
        <v>52.2</v>
      </c>
      <c r="H14" s="1">
        <f>F14+D14</f>
        <v>432.84000000000003</v>
      </c>
      <c r="I14" s="1">
        <f aca="true" t="shared" si="0" ref="I14:I57">G14+E14</f>
        <v>450.59999999999997</v>
      </c>
      <c r="J14" s="37">
        <f>J13/48*35</f>
        <v>82310.2</v>
      </c>
      <c r="K14" s="37">
        <f>K13/48*35</f>
        <v>85602.99999999999</v>
      </c>
    </row>
    <row r="15" spans="1:11" ht="40.5" customHeight="1">
      <c r="A15" s="10" t="s">
        <v>73</v>
      </c>
      <c r="B15" s="17" t="s">
        <v>74</v>
      </c>
      <c r="C15" s="9">
        <v>86.4</v>
      </c>
      <c r="D15" s="41">
        <v>350.4</v>
      </c>
      <c r="E15" s="40">
        <v>364.8</v>
      </c>
      <c r="F15" s="31"/>
      <c r="G15" s="31"/>
      <c r="H15" s="1">
        <f>F15+D15</f>
        <v>350.4</v>
      </c>
      <c r="I15" s="1">
        <f t="shared" si="0"/>
        <v>364.8</v>
      </c>
      <c r="J15" s="37">
        <f>J14+D16</f>
        <v>82407.2</v>
      </c>
      <c r="K15" s="37">
        <f>K14+E16</f>
        <v>85703.99999999999</v>
      </c>
    </row>
    <row r="16" spans="1:11" ht="89.25">
      <c r="A16" s="10" t="s">
        <v>80</v>
      </c>
      <c r="B16" s="17" t="s">
        <v>81</v>
      </c>
      <c r="C16" s="9">
        <v>14.3</v>
      </c>
      <c r="D16" s="41">
        <v>97</v>
      </c>
      <c r="E16" s="40">
        <v>101</v>
      </c>
      <c r="F16" s="31"/>
      <c r="G16" s="31"/>
      <c r="H16" s="1"/>
      <c r="I16" s="1"/>
      <c r="J16" s="37"/>
      <c r="K16" s="1"/>
    </row>
    <row r="17" spans="1:11" ht="38.25">
      <c r="A17" s="10" t="s">
        <v>108</v>
      </c>
      <c r="B17" s="11" t="s">
        <v>76</v>
      </c>
      <c r="C17" s="9">
        <v>3372.4</v>
      </c>
      <c r="D17" s="41">
        <v>7998.111</v>
      </c>
      <c r="E17" s="40">
        <v>7348.242</v>
      </c>
      <c r="F17" s="31"/>
      <c r="G17" s="31"/>
      <c r="H17" s="1"/>
      <c r="I17" s="1"/>
      <c r="J17" s="1"/>
      <c r="K17" s="1"/>
    </row>
    <row r="18" spans="1:11" ht="51">
      <c r="A18" s="10" t="s">
        <v>109</v>
      </c>
      <c r="B18" s="13" t="s">
        <v>77</v>
      </c>
      <c r="C18" s="9"/>
      <c r="D18" s="40">
        <v>44.8</v>
      </c>
      <c r="E18" s="40">
        <v>42.458</v>
      </c>
      <c r="F18" s="31"/>
      <c r="G18" s="31"/>
      <c r="H18" s="1"/>
      <c r="I18" s="1"/>
      <c r="J18" s="1"/>
      <c r="K18" s="1"/>
    </row>
    <row r="19" spans="1:11" ht="51">
      <c r="A19" s="10" t="s">
        <v>110</v>
      </c>
      <c r="B19" s="13" t="s">
        <v>78</v>
      </c>
      <c r="C19" s="9">
        <v>6397.1</v>
      </c>
      <c r="D19" s="40">
        <v>10825.14</v>
      </c>
      <c r="E19" s="40">
        <v>10241.98</v>
      </c>
      <c r="F19" s="31"/>
      <c r="G19" s="31"/>
      <c r="H19" s="1"/>
      <c r="I19" s="1"/>
      <c r="J19" s="1"/>
      <c r="K19" s="1"/>
    </row>
    <row r="20" spans="1:11" ht="51">
      <c r="A20" s="10" t="s">
        <v>111</v>
      </c>
      <c r="B20" s="13" t="s">
        <v>79</v>
      </c>
      <c r="C20" s="9"/>
      <c r="D20" s="40">
        <v>-991.087</v>
      </c>
      <c r="E20" s="40">
        <v>-943.028</v>
      </c>
      <c r="F20" s="31"/>
      <c r="G20" s="31"/>
      <c r="H20" s="1"/>
      <c r="I20" s="1"/>
      <c r="J20" s="1"/>
      <c r="K20" s="1"/>
    </row>
    <row r="21" spans="1:11" ht="25.5">
      <c r="A21" s="10" t="s">
        <v>58</v>
      </c>
      <c r="B21" s="13" t="s">
        <v>49</v>
      </c>
      <c r="C21" s="9">
        <v>274.6</v>
      </c>
      <c r="D21" s="41">
        <v>5836</v>
      </c>
      <c r="E21" s="40">
        <v>6069.5</v>
      </c>
      <c r="F21" s="31">
        <v>1368</v>
      </c>
      <c r="G21" s="31">
        <v>1429.5</v>
      </c>
      <c r="H21" s="1">
        <f aca="true" t="shared" si="1" ref="H21:H37">F21+D21</f>
        <v>7204</v>
      </c>
      <c r="I21" s="1">
        <f t="shared" si="0"/>
        <v>7499</v>
      </c>
      <c r="J21" s="1"/>
      <c r="K21" s="1"/>
    </row>
    <row r="22" spans="1:11" ht="38.25" customHeight="1" hidden="1">
      <c r="A22" s="10" t="s">
        <v>84</v>
      </c>
      <c r="B22" s="13" t="s">
        <v>99</v>
      </c>
      <c r="C22" s="9"/>
      <c r="D22" s="41"/>
      <c r="E22" s="40"/>
      <c r="F22" s="31"/>
      <c r="G22" s="31"/>
      <c r="H22" s="1"/>
      <c r="I22" s="1"/>
      <c r="J22" s="1"/>
      <c r="K22" s="1"/>
    </row>
    <row r="23" spans="1:11" ht="38.25">
      <c r="A23" s="10" t="s">
        <v>59</v>
      </c>
      <c r="B23" s="13" t="s">
        <v>50</v>
      </c>
      <c r="C23" s="9">
        <v>648.9</v>
      </c>
      <c r="D23" s="41">
        <v>1255</v>
      </c>
      <c r="E23" s="40">
        <v>1305</v>
      </c>
      <c r="F23" s="31">
        <v>239.5</v>
      </c>
      <c r="G23" s="31">
        <v>250</v>
      </c>
      <c r="H23" s="1">
        <f t="shared" si="1"/>
        <v>1494.5</v>
      </c>
      <c r="I23" s="1">
        <f t="shared" si="0"/>
        <v>1555</v>
      </c>
      <c r="J23" s="1"/>
      <c r="K23" s="1"/>
    </row>
    <row r="24" spans="1:11" ht="51" hidden="1">
      <c r="A24" s="10" t="s">
        <v>85</v>
      </c>
      <c r="B24" s="13" t="s">
        <v>95</v>
      </c>
      <c r="C24" s="9"/>
      <c r="D24" s="41"/>
      <c r="E24" s="40"/>
      <c r="F24" s="31"/>
      <c r="G24" s="31"/>
      <c r="H24" s="1"/>
      <c r="I24" s="1"/>
      <c r="J24" s="1"/>
      <c r="K24" s="1"/>
    </row>
    <row r="25" spans="1:11" ht="25.5" hidden="1">
      <c r="A25" s="10" t="s">
        <v>86</v>
      </c>
      <c r="B25" s="13" t="s">
        <v>96</v>
      </c>
      <c r="C25" s="9"/>
      <c r="D25" s="41"/>
      <c r="E25" s="40"/>
      <c r="F25" s="31"/>
      <c r="G25" s="31"/>
      <c r="H25" s="1"/>
      <c r="I25" s="1"/>
      <c r="J25" s="1"/>
      <c r="K25" s="1"/>
    </row>
    <row r="26" spans="1:11" ht="38.25" hidden="1">
      <c r="A26" s="10" t="s">
        <v>87</v>
      </c>
      <c r="B26" s="11" t="s">
        <v>97</v>
      </c>
      <c r="C26" s="9"/>
      <c r="D26" s="41"/>
      <c r="E26" s="40"/>
      <c r="F26" s="31"/>
      <c r="G26" s="31"/>
      <c r="H26" s="1"/>
      <c r="I26" s="1"/>
      <c r="J26" s="1"/>
      <c r="K26" s="1"/>
    </row>
    <row r="27" spans="1:11" ht="12.75">
      <c r="A27" s="36" t="s">
        <v>60</v>
      </c>
      <c r="B27" s="11" t="s">
        <v>4</v>
      </c>
      <c r="C27" s="9">
        <v>111.8</v>
      </c>
      <c r="D27" s="41">
        <v>1325.8</v>
      </c>
      <c r="E27" s="40">
        <v>1379</v>
      </c>
      <c r="F27" s="31">
        <v>1616</v>
      </c>
      <c r="G27" s="31">
        <v>1689</v>
      </c>
      <c r="H27" s="1">
        <f t="shared" si="1"/>
        <v>2941.8</v>
      </c>
      <c r="I27" s="1">
        <f t="shared" si="0"/>
        <v>3068</v>
      </c>
      <c r="J27" s="1"/>
      <c r="K27" s="1"/>
    </row>
    <row r="28" spans="1:11" ht="25.5" hidden="1">
      <c r="A28" s="36" t="s">
        <v>88</v>
      </c>
      <c r="B28" s="11" t="s">
        <v>98</v>
      </c>
      <c r="C28" s="9"/>
      <c r="D28" s="41"/>
      <c r="E28" s="40"/>
      <c r="F28" s="31"/>
      <c r="G28" s="31"/>
      <c r="H28" s="1"/>
      <c r="I28" s="1"/>
      <c r="J28" s="1"/>
      <c r="K28" s="1"/>
    </row>
    <row r="29" spans="1:11" ht="38.25">
      <c r="A29" s="36" t="s">
        <v>160</v>
      </c>
      <c r="B29" s="11" t="s">
        <v>161</v>
      </c>
      <c r="C29" s="9"/>
      <c r="D29" s="41">
        <v>51</v>
      </c>
      <c r="E29" s="40">
        <v>53</v>
      </c>
      <c r="F29" s="31"/>
      <c r="G29" s="31"/>
      <c r="H29" s="1"/>
      <c r="I29" s="1"/>
      <c r="J29" s="1"/>
      <c r="K29" s="1"/>
    </row>
    <row r="30" spans="1:11" ht="12.75">
      <c r="A30" s="10" t="s">
        <v>162</v>
      </c>
      <c r="B30" s="56" t="s">
        <v>163</v>
      </c>
      <c r="C30" s="9"/>
      <c r="D30" s="41">
        <v>178</v>
      </c>
      <c r="E30" s="40">
        <v>185</v>
      </c>
      <c r="F30" s="31"/>
      <c r="G30" s="31"/>
      <c r="H30" s="1"/>
      <c r="I30" s="1"/>
      <c r="J30" s="1"/>
      <c r="K30" s="1"/>
    </row>
    <row r="31" spans="1:11" ht="12.75">
      <c r="A31" s="10" t="s">
        <v>164</v>
      </c>
      <c r="B31" s="56" t="s">
        <v>165</v>
      </c>
      <c r="C31" s="9"/>
      <c r="D31" s="41">
        <v>2484</v>
      </c>
      <c r="E31" s="40">
        <v>2583</v>
      </c>
      <c r="F31" s="31"/>
      <c r="G31" s="31"/>
      <c r="H31" s="1"/>
      <c r="I31" s="1"/>
      <c r="J31" s="1"/>
      <c r="K31" s="1"/>
    </row>
    <row r="32" spans="1:11" ht="51">
      <c r="A32" s="10" t="s">
        <v>5</v>
      </c>
      <c r="B32" s="17" t="s">
        <v>62</v>
      </c>
      <c r="C32" s="9">
        <v>223.5</v>
      </c>
      <c r="D32" s="41">
        <v>3243</v>
      </c>
      <c r="E32" s="40">
        <v>3373</v>
      </c>
      <c r="F32" s="31"/>
      <c r="G32" s="31"/>
      <c r="H32" s="1">
        <f t="shared" si="1"/>
        <v>3243</v>
      </c>
      <c r="I32" s="1">
        <f t="shared" si="0"/>
        <v>3373</v>
      </c>
      <c r="J32" s="1"/>
      <c r="K32" s="1"/>
    </row>
    <row r="33" spans="1:11" ht="38.25">
      <c r="A33" s="10" t="s">
        <v>89</v>
      </c>
      <c r="B33" s="11" t="s">
        <v>6</v>
      </c>
      <c r="C33" s="9"/>
      <c r="D33" s="41">
        <v>256</v>
      </c>
      <c r="E33" s="40">
        <v>266</v>
      </c>
      <c r="F33" s="31"/>
      <c r="G33" s="31"/>
      <c r="H33" s="1">
        <f t="shared" si="1"/>
        <v>256</v>
      </c>
      <c r="I33" s="1">
        <f t="shared" si="0"/>
        <v>266</v>
      </c>
      <c r="J33" s="1"/>
      <c r="K33" s="1"/>
    </row>
    <row r="34" spans="1:11" ht="89.25">
      <c r="A34" s="10" t="s">
        <v>68</v>
      </c>
      <c r="B34" s="17" t="s">
        <v>72</v>
      </c>
      <c r="C34" s="9"/>
      <c r="D34" s="41">
        <v>4969</v>
      </c>
      <c r="E34" s="40">
        <v>5168</v>
      </c>
      <c r="F34" s="31">
        <v>30</v>
      </c>
      <c r="G34" s="31">
        <v>31</v>
      </c>
      <c r="H34" s="1">
        <f t="shared" si="1"/>
        <v>4999</v>
      </c>
      <c r="I34" s="1">
        <f t="shared" si="0"/>
        <v>5199</v>
      </c>
      <c r="J34" s="1"/>
      <c r="K34" s="1"/>
    </row>
    <row r="35" spans="1:11" ht="76.5" hidden="1">
      <c r="A35" s="10" t="s">
        <v>90</v>
      </c>
      <c r="B35" s="17" t="s">
        <v>94</v>
      </c>
      <c r="C35" s="9"/>
      <c r="D35" s="41"/>
      <c r="E35" s="40"/>
      <c r="F35" s="31"/>
      <c r="G35" s="31"/>
      <c r="H35" s="1"/>
      <c r="I35" s="1"/>
      <c r="J35" s="1"/>
      <c r="K35" s="1"/>
    </row>
    <row r="36" spans="1:11" ht="76.5">
      <c r="A36" s="2" t="s">
        <v>7</v>
      </c>
      <c r="B36" s="17" t="s">
        <v>61</v>
      </c>
      <c r="C36" s="9">
        <v>1134.6</v>
      </c>
      <c r="D36" s="41">
        <v>963</v>
      </c>
      <c r="E36" s="40">
        <v>1002</v>
      </c>
      <c r="F36" s="31"/>
      <c r="G36" s="31"/>
      <c r="H36" s="1">
        <f t="shared" si="1"/>
        <v>963</v>
      </c>
      <c r="I36" s="1">
        <f t="shared" si="0"/>
        <v>1002</v>
      </c>
      <c r="J36" s="1"/>
      <c r="K36" s="1"/>
    </row>
    <row r="37" spans="1:11" ht="76.5" hidden="1">
      <c r="A37" s="2" t="s">
        <v>100</v>
      </c>
      <c r="B37" s="17" t="s">
        <v>101</v>
      </c>
      <c r="C37" s="9"/>
      <c r="D37" s="41"/>
      <c r="E37" s="40"/>
      <c r="F37" s="31"/>
      <c r="G37" s="31"/>
      <c r="H37" s="1">
        <f t="shared" si="1"/>
        <v>0</v>
      </c>
      <c r="I37" s="1">
        <f t="shared" si="0"/>
        <v>0</v>
      </c>
      <c r="J37" s="1"/>
      <c r="K37" s="1"/>
    </row>
    <row r="38" spans="1:11" ht="25.5">
      <c r="A38" s="32" t="s">
        <v>66</v>
      </c>
      <c r="B38" s="17" t="s">
        <v>67</v>
      </c>
      <c r="C38" s="9">
        <v>4.1</v>
      </c>
      <c r="D38" s="41">
        <v>1</v>
      </c>
      <c r="E38" s="40">
        <v>1</v>
      </c>
      <c r="F38" s="31"/>
      <c r="G38" s="31"/>
      <c r="H38" s="1"/>
      <c r="I38" s="1"/>
      <c r="J38" s="1"/>
      <c r="K38" s="1"/>
    </row>
    <row r="39" spans="1:11" ht="12.75" hidden="1">
      <c r="A39" s="32" t="s">
        <v>112</v>
      </c>
      <c r="B39" s="17" t="s">
        <v>113</v>
      </c>
      <c r="C39" s="9">
        <v>19.5</v>
      </c>
      <c r="D39" s="41"/>
      <c r="E39" s="40"/>
      <c r="F39" s="31"/>
      <c r="G39" s="31"/>
      <c r="H39" s="1"/>
      <c r="I39" s="1"/>
      <c r="J39" s="1"/>
      <c r="K39" s="1"/>
    </row>
    <row r="40" spans="1:11" ht="12.75" hidden="1">
      <c r="A40" s="32" t="s">
        <v>102</v>
      </c>
      <c r="B40" s="17" t="s">
        <v>103</v>
      </c>
      <c r="C40" s="9">
        <v>81.8</v>
      </c>
      <c r="D40" s="41"/>
      <c r="E40" s="40"/>
      <c r="F40" s="31"/>
      <c r="G40" s="31"/>
      <c r="H40" s="1"/>
      <c r="I40" s="1"/>
      <c r="J40" s="1"/>
      <c r="K40" s="1"/>
    </row>
    <row r="41" spans="1:11" ht="25.5" hidden="1">
      <c r="A41" s="32" t="s">
        <v>65</v>
      </c>
      <c r="B41" s="15" t="s">
        <v>83</v>
      </c>
      <c r="C41" s="9">
        <v>0.3</v>
      </c>
      <c r="D41" s="41"/>
      <c r="E41" s="40"/>
      <c r="F41" s="31"/>
      <c r="G41" s="31"/>
      <c r="H41" s="1">
        <f aca="true" t="shared" si="2" ref="H41:H54">F41+D41</f>
        <v>0</v>
      </c>
      <c r="I41" s="1">
        <f t="shared" si="0"/>
        <v>0</v>
      </c>
      <c r="J41" s="1"/>
      <c r="K41" s="1"/>
    </row>
    <row r="42" spans="1:11" ht="89.25">
      <c r="A42" s="2" t="s">
        <v>91</v>
      </c>
      <c r="B42" s="17" t="s">
        <v>63</v>
      </c>
      <c r="C42" s="9">
        <v>106.4</v>
      </c>
      <c r="D42" s="41">
        <v>100</v>
      </c>
      <c r="E42" s="40">
        <v>100</v>
      </c>
      <c r="F42" s="31"/>
      <c r="G42" s="31"/>
      <c r="H42" s="1">
        <f t="shared" si="2"/>
        <v>100</v>
      </c>
      <c r="I42" s="1">
        <f t="shared" si="0"/>
        <v>100</v>
      </c>
      <c r="J42" s="1"/>
      <c r="K42" s="1"/>
    </row>
    <row r="43" spans="1:11" ht="51" customHeight="1">
      <c r="A43" s="2" t="s">
        <v>115</v>
      </c>
      <c r="B43" s="14" t="s">
        <v>114</v>
      </c>
      <c r="C43" s="9"/>
      <c r="D43" s="41">
        <v>220</v>
      </c>
      <c r="E43" s="40">
        <v>220</v>
      </c>
      <c r="F43" s="31"/>
      <c r="G43" s="31"/>
      <c r="H43" s="1">
        <f t="shared" si="2"/>
        <v>220</v>
      </c>
      <c r="I43" s="1">
        <f t="shared" si="0"/>
        <v>220</v>
      </c>
      <c r="J43" s="1"/>
      <c r="K43" s="1"/>
    </row>
    <row r="44" spans="1:11" ht="103.5" customHeight="1" hidden="1">
      <c r="A44" s="2" t="s">
        <v>118</v>
      </c>
      <c r="B44" s="43" t="s">
        <v>130</v>
      </c>
      <c r="C44" s="44"/>
      <c r="D44" s="40"/>
      <c r="E44" s="40"/>
      <c r="F44" s="31"/>
      <c r="G44" s="31"/>
      <c r="H44" s="1">
        <f t="shared" si="2"/>
        <v>0</v>
      </c>
      <c r="I44" s="1">
        <f t="shared" si="0"/>
        <v>0</v>
      </c>
      <c r="J44" s="1"/>
      <c r="K44" s="1"/>
    </row>
    <row r="45" spans="1:11" ht="103.5" customHeight="1" hidden="1">
      <c r="A45" s="2" t="s">
        <v>119</v>
      </c>
      <c r="B45" s="43" t="s">
        <v>131</v>
      </c>
      <c r="C45" s="44"/>
      <c r="D45" s="40"/>
      <c r="E45" s="40"/>
      <c r="F45" s="31"/>
      <c r="G45" s="31"/>
      <c r="H45" s="1">
        <f t="shared" si="2"/>
        <v>0</v>
      </c>
      <c r="I45" s="1">
        <f t="shared" si="0"/>
        <v>0</v>
      </c>
      <c r="J45" s="1"/>
      <c r="K45" s="1"/>
    </row>
    <row r="46" spans="1:11" ht="76.5" customHeight="1">
      <c r="A46" s="2" t="s">
        <v>120</v>
      </c>
      <c r="B46" s="43" t="s">
        <v>132</v>
      </c>
      <c r="C46" s="44"/>
      <c r="D46" s="40">
        <v>29</v>
      </c>
      <c r="E46" s="40">
        <v>29</v>
      </c>
      <c r="F46" s="31"/>
      <c r="G46" s="31"/>
      <c r="H46" s="1">
        <f t="shared" si="2"/>
        <v>29</v>
      </c>
      <c r="I46" s="1">
        <f t="shared" si="0"/>
        <v>29</v>
      </c>
      <c r="J46" s="1"/>
      <c r="K46" s="1"/>
    </row>
    <row r="47" spans="1:11" ht="126" customHeight="1">
      <c r="A47" s="2" t="s">
        <v>121</v>
      </c>
      <c r="B47" s="43" t="s">
        <v>133</v>
      </c>
      <c r="C47" s="44"/>
      <c r="D47" s="40">
        <v>3</v>
      </c>
      <c r="E47" s="40">
        <v>3</v>
      </c>
      <c r="F47" s="31"/>
      <c r="G47" s="31"/>
      <c r="H47" s="1">
        <f t="shared" si="2"/>
        <v>3</v>
      </c>
      <c r="I47" s="1">
        <f t="shared" si="0"/>
        <v>3</v>
      </c>
      <c r="J47" s="1"/>
      <c r="K47" s="1"/>
    </row>
    <row r="48" spans="1:11" ht="127.5" hidden="1">
      <c r="A48" s="2" t="s">
        <v>122</v>
      </c>
      <c r="B48" s="43" t="s">
        <v>134</v>
      </c>
      <c r="C48" s="44"/>
      <c r="D48" s="40"/>
      <c r="E48" s="40"/>
      <c r="F48" s="31"/>
      <c r="G48" s="31"/>
      <c r="H48" s="1">
        <f t="shared" si="2"/>
        <v>0</v>
      </c>
      <c r="I48" s="1">
        <f t="shared" si="0"/>
        <v>0</v>
      </c>
      <c r="J48" s="1"/>
      <c r="K48" s="1"/>
    </row>
    <row r="49" spans="1:11" ht="89.25">
      <c r="A49" s="2" t="s">
        <v>123</v>
      </c>
      <c r="B49" s="43" t="s">
        <v>135</v>
      </c>
      <c r="C49" s="44"/>
      <c r="D49" s="40">
        <v>9</v>
      </c>
      <c r="E49" s="40">
        <v>9</v>
      </c>
      <c r="F49" s="31"/>
      <c r="G49" s="31"/>
      <c r="H49" s="1">
        <f t="shared" si="2"/>
        <v>9</v>
      </c>
      <c r="I49" s="1">
        <f t="shared" si="0"/>
        <v>9</v>
      </c>
      <c r="J49" s="1"/>
      <c r="K49" s="1"/>
    </row>
    <row r="50" spans="1:11" ht="78.75" customHeight="1">
      <c r="A50" s="2" t="s">
        <v>124</v>
      </c>
      <c r="B50" s="46" t="s">
        <v>136</v>
      </c>
      <c r="C50" s="44">
        <v>98.4</v>
      </c>
      <c r="D50" s="40">
        <v>47</v>
      </c>
      <c r="E50" s="40">
        <v>47</v>
      </c>
      <c r="F50" s="31"/>
      <c r="G50" s="31"/>
      <c r="H50" s="1">
        <f>F50+D50</f>
        <v>47</v>
      </c>
      <c r="I50" s="1">
        <f>G50+E50</f>
        <v>47</v>
      </c>
      <c r="J50" s="1"/>
      <c r="K50" s="1"/>
    </row>
    <row r="51" spans="1:11" ht="95.25" customHeight="1">
      <c r="A51" s="2" t="s">
        <v>125</v>
      </c>
      <c r="B51" s="46" t="s">
        <v>137</v>
      </c>
      <c r="C51" s="9">
        <v>23.2</v>
      </c>
      <c r="D51" s="41">
        <v>265</v>
      </c>
      <c r="E51" s="40">
        <v>265</v>
      </c>
      <c r="F51" s="31"/>
      <c r="G51" s="31"/>
      <c r="H51" s="1">
        <f t="shared" si="2"/>
        <v>265</v>
      </c>
      <c r="I51" s="1">
        <f t="shared" si="0"/>
        <v>265</v>
      </c>
      <c r="J51" s="1"/>
      <c r="K51" s="1"/>
    </row>
    <row r="52" spans="1:11" ht="76.5" hidden="1">
      <c r="A52" s="2" t="s">
        <v>126</v>
      </c>
      <c r="B52" s="46" t="s">
        <v>138</v>
      </c>
      <c r="C52" s="9">
        <v>23.7</v>
      </c>
      <c r="D52" s="41"/>
      <c r="E52" s="40"/>
      <c r="F52" s="31"/>
      <c r="G52" s="31"/>
      <c r="H52" s="1">
        <f t="shared" si="2"/>
        <v>0</v>
      </c>
      <c r="I52" s="1">
        <f t="shared" si="0"/>
        <v>0</v>
      </c>
      <c r="J52" s="1"/>
      <c r="K52" s="1"/>
    </row>
    <row r="53" spans="1:11" ht="63.75">
      <c r="A53" s="2" t="s">
        <v>127</v>
      </c>
      <c r="B53" s="46" t="s">
        <v>139</v>
      </c>
      <c r="C53" s="9">
        <v>50.7</v>
      </c>
      <c r="D53" s="41">
        <v>43</v>
      </c>
      <c r="E53" s="40">
        <v>43</v>
      </c>
      <c r="F53" s="31"/>
      <c r="G53" s="31"/>
      <c r="H53" s="1">
        <f t="shared" si="2"/>
        <v>43</v>
      </c>
      <c r="I53" s="1">
        <f t="shared" si="0"/>
        <v>43</v>
      </c>
      <c r="J53" s="1"/>
      <c r="K53" s="1"/>
    </row>
    <row r="54" spans="1:11" ht="31.5" hidden="1">
      <c r="A54" s="45" t="s">
        <v>128</v>
      </c>
      <c r="B54" s="16"/>
      <c r="C54" s="9"/>
      <c r="D54" s="41"/>
      <c r="E54" s="40"/>
      <c r="F54" s="31"/>
      <c r="G54" s="31"/>
      <c r="H54" s="1">
        <f t="shared" si="2"/>
        <v>0</v>
      </c>
      <c r="I54" s="1">
        <f t="shared" si="0"/>
        <v>0</v>
      </c>
      <c r="J54" s="1"/>
      <c r="K54" s="1"/>
    </row>
    <row r="55" spans="1:11" ht="12.75" customHeight="1" hidden="1">
      <c r="A55" s="45" t="s">
        <v>129</v>
      </c>
      <c r="B55" s="16"/>
      <c r="C55" s="9"/>
      <c r="D55" s="41"/>
      <c r="E55" s="40"/>
      <c r="F55" s="31"/>
      <c r="G55" s="31"/>
      <c r="H55" s="1"/>
      <c r="I55" s="1"/>
      <c r="J55" s="1"/>
      <c r="K55" s="1"/>
    </row>
    <row r="56" spans="1:11" ht="63.75">
      <c r="A56" s="2" t="s">
        <v>128</v>
      </c>
      <c r="B56" s="46" t="s">
        <v>140</v>
      </c>
      <c r="C56" s="9">
        <v>124</v>
      </c>
      <c r="D56" s="41">
        <v>40</v>
      </c>
      <c r="E56" s="40">
        <v>32</v>
      </c>
      <c r="F56" s="31"/>
      <c r="G56" s="31"/>
      <c r="H56" s="1">
        <f>F56+D56</f>
        <v>40</v>
      </c>
      <c r="I56" s="1">
        <f t="shared" si="0"/>
        <v>32</v>
      </c>
      <c r="J56" s="1"/>
      <c r="K56" s="1"/>
    </row>
    <row r="57" spans="1:11" ht="84" customHeight="1">
      <c r="A57" s="2" t="s">
        <v>129</v>
      </c>
      <c r="B57" s="46" t="s">
        <v>141</v>
      </c>
      <c r="C57" s="9">
        <v>168</v>
      </c>
      <c r="D57" s="41">
        <v>38</v>
      </c>
      <c r="E57" s="40">
        <v>30</v>
      </c>
      <c r="F57" s="31"/>
      <c r="G57" s="31"/>
      <c r="H57" s="1">
        <f>F57+D57</f>
        <v>38</v>
      </c>
      <c r="I57" s="1">
        <f t="shared" si="0"/>
        <v>30</v>
      </c>
      <c r="J57" s="1"/>
      <c r="K57" s="1"/>
    </row>
    <row r="58" spans="1:11" ht="12.75">
      <c r="A58" s="72" t="s">
        <v>8</v>
      </c>
      <c r="B58" s="72"/>
      <c r="C58" s="18">
        <f aca="true" t="shared" si="3" ref="C58:I58">SUM(C13:C57)</f>
        <v>99012.3</v>
      </c>
      <c r="D58" s="42">
        <f t="shared" si="3"/>
        <v>152212.32399999996</v>
      </c>
      <c r="E58" s="42">
        <f t="shared" si="3"/>
        <v>156351.552</v>
      </c>
      <c r="F58" s="31">
        <f t="shared" si="3"/>
        <v>3354.8</v>
      </c>
      <c r="G58" s="31">
        <f t="shared" si="3"/>
        <v>3505.5</v>
      </c>
      <c r="H58" s="31">
        <f t="shared" si="3"/>
        <v>134879.15999999997</v>
      </c>
      <c r="I58" s="33">
        <f t="shared" si="3"/>
        <v>140244.40000000002</v>
      </c>
      <c r="J58" s="37"/>
      <c r="K58" s="1"/>
    </row>
    <row r="59" spans="1:11" ht="25.5">
      <c r="A59" s="5" t="s">
        <v>9</v>
      </c>
      <c r="B59" s="19" t="s">
        <v>10</v>
      </c>
      <c r="C59" s="18" t="e">
        <f>C60</f>
        <v>#REF!</v>
      </c>
      <c r="D59" s="42">
        <f>D60</f>
        <v>1113744.6851400002</v>
      </c>
      <c r="E59" s="52">
        <f>E60</f>
        <v>1200940.4201399998</v>
      </c>
      <c r="F59" s="12">
        <f>D58+F58</f>
        <v>155567.12399999995</v>
      </c>
      <c r="G59" s="1">
        <f>E58+G58</f>
        <v>159857.052</v>
      </c>
      <c r="J59" s="1"/>
      <c r="K59" s="1"/>
    </row>
    <row r="60" spans="1:11" ht="38.25">
      <c r="A60" s="5" t="s">
        <v>11</v>
      </c>
      <c r="B60" s="19" t="s">
        <v>12</v>
      </c>
      <c r="C60" s="18" t="e">
        <f>C61+C64+C70</f>
        <v>#REF!</v>
      </c>
      <c r="D60" s="42">
        <f>D61+D64+D70+D96</f>
        <v>1113744.6851400002</v>
      </c>
      <c r="E60" s="42">
        <f>E61+E64+E70+E96</f>
        <v>1200940.4201399998</v>
      </c>
      <c r="J60" s="1"/>
      <c r="K60" s="1"/>
    </row>
    <row r="61" spans="1:11" ht="25.5">
      <c r="A61" s="5" t="s">
        <v>145</v>
      </c>
      <c r="B61" s="19" t="s">
        <v>82</v>
      </c>
      <c r="C61" s="18">
        <f>C62</f>
        <v>201258.154</v>
      </c>
      <c r="D61" s="42">
        <f>D62+D63</f>
        <v>204223.673</v>
      </c>
      <c r="E61" s="52">
        <f>E62+E63</f>
        <v>198575.799</v>
      </c>
      <c r="J61" s="1"/>
      <c r="K61" s="1"/>
    </row>
    <row r="62" spans="1:11" ht="25.5">
      <c r="A62" s="8" t="s">
        <v>104</v>
      </c>
      <c r="B62" s="16" t="s">
        <v>13</v>
      </c>
      <c r="C62" s="9">
        <v>201258.154</v>
      </c>
      <c r="D62" s="41">
        <v>204223.673</v>
      </c>
      <c r="E62" s="40">
        <v>198575.799</v>
      </c>
      <c r="J62" s="1"/>
      <c r="K62" s="1"/>
    </row>
    <row r="63" spans="1:11" ht="38.25" customHeight="1" hidden="1">
      <c r="A63" s="8" t="s">
        <v>147</v>
      </c>
      <c r="B63" s="16" t="s">
        <v>51</v>
      </c>
      <c r="C63" s="9"/>
      <c r="D63" s="41"/>
      <c r="E63" s="40"/>
      <c r="J63" s="1"/>
      <c r="K63" s="1"/>
    </row>
    <row r="64" spans="1:11" s="3" customFormat="1" ht="25.5">
      <c r="A64" s="5" t="s">
        <v>146</v>
      </c>
      <c r="B64" s="19" t="s">
        <v>14</v>
      </c>
      <c r="C64" s="18">
        <f>C69</f>
        <v>0</v>
      </c>
      <c r="D64" s="42">
        <f>SUM(D65:D69)</f>
        <v>84944.50414</v>
      </c>
      <c r="E64" s="52">
        <f>SUM(E65:E69)</f>
        <v>84867.10414000001</v>
      </c>
      <c r="J64" s="1"/>
      <c r="K64" s="1"/>
    </row>
    <row r="65" spans="1:11" s="3" customFormat="1" ht="25.5" customHeight="1">
      <c r="A65" s="8" t="s">
        <v>148</v>
      </c>
      <c r="B65" s="16" t="s">
        <v>149</v>
      </c>
      <c r="C65" s="16" t="s">
        <v>149</v>
      </c>
      <c r="D65" s="41">
        <v>67610.78762</v>
      </c>
      <c r="E65" s="40">
        <v>67610.78762</v>
      </c>
      <c r="J65" s="1"/>
      <c r="K65" s="1"/>
    </row>
    <row r="66" spans="1:11" s="3" customFormat="1" ht="25.5" customHeight="1">
      <c r="A66" s="8" t="s">
        <v>166</v>
      </c>
      <c r="B66" s="16"/>
      <c r="C66" s="16"/>
      <c r="D66" s="41">
        <v>7349.231</v>
      </c>
      <c r="E66" s="40">
        <v>7271.831</v>
      </c>
      <c r="J66" s="1"/>
      <c r="K66" s="1"/>
    </row>
    <row r="67" spans="1:11" s="3" customFormat="1" ht="38.25" customHeight="1">
      <c r="A67" s="8" t="s">
        <v>150</v>
      </c>
      <c r="B67" s="16" t="s">
        <v>151</v>
      </c>
      <c r="C67" s="16" t="s">
        <v>151</v>
      </c>
      <c r="D67" s="41">
        <v>9984.48552</v>
      </c>
      <c r="E67" s="40">
        <v>9984.48552</v>
      </c>
      <c r="J67" s="1"/>
      <c r="K67" s="1"/>
    </row>
    <row r="68" spans="1:11" ht="12.75" customHeight="1" hidden="1">
      <c r="A68" s="8" t="s">
        <v>15</v>
      </c>
      <c r="B68" s="16"/>
      <c r="C68" s="9"/>
      <c r="D68" s="41"/>
      <c r="E68" s="40"/>
      <c r="J68" s="1"/>
      <c r="K68" s="1"/>
    </row>
    <row r="69" spans="1:11" ht="25.5" hidden="1">
      <c r="A69" s="8" t="s">
        <v>93</v>
      </c>
      <c r="B69" s="16" t="s">
        <v>48</v>
      </c>
      <c r="C69" s="9"/>
      <c r="D69" s="41">
        <f>ROUND(C69*1.05,1)</f>
        <v>0</v>
      </c>
      <c r="E69" s="40">
        <f>ROUND(D69*1.05,1)</f>
        <v>0</v>
      </c>
      <c r="J69" s="1"/>
      <c r="K69" s="1"/>
    </row>
    <row r="70" spans="1:11" ht="25.5">
      <c r="A70" s="5" t="s">
        <v>154</v>
      </c>
      <c r="B70" s="19" t="s">
        <v>16</v>
      </c>
      <c r="C70" s="18" t="e">
        <f>C74+C89+C77+C84+#REF!</f>
        <v>#REF!</v>
      </c>
      <c r="D70" s="42">
        <f>SUM(D71:D95)</f>
        <v>824576.508</v>
      </c>
      <c r="E70" s="42">
        <f>SUM(E71:E95)</f>
        <v>917497.5169999998</v>
      </c>
      <c r="J70" s="1"/>
      <c r="K70" s="1"/>
    </row>
    <row r="71" spans="1:11" ht="25.5" customHeight="1" hidden="1">
      <c r="A71" s="8" t="s">
        <v>17</v>
      </c>
      <c r="B71" s="16" t="s">
        <v>18</v>
      </c>
      <c r="C71" s="9"/>
      <c r="D71" s="41"/>
      <c r="E71" s="40"/>
      <c r="J71" s="1"/>
      <c r="K71" s="1"/>
    </row>
    <row r="72" spans="1:11" ht="38.25" customHeight="1" hidden="1">
      <c r="A72" s="8" t="s">
        <v>19</v>
      </c>
      <c r="B72" s="16" t="s">
        <v>20</v>
      </c>
      <c r="C72" s="9"/>
      <c r="D72" s="41"/>
      <c r="E72" s="40"/>
      <c r="J72" s="1"/>
      <c r="K72" s="1"/>
    </row>
    <row r="73" spans="1:11" ht="38.25" customHeight="1" hidden="1">
      <c r="A73" s="8" t="s">
        <v>21</v>
      </c>
      <c r="B73" s="16" t="s">
        <v>22</v>
      </c>
      <c r="C73" s="9"/>
      <c r="D73" s="41"/>
      <c r="E73" s="40"/>
      <c r="J73" s="1"/>
      <c r="K73" s="1"/>
    </row>
    <row r="74" spans="1:11" ht="51" customHeight="1" hidden="1">
      <c r="A74" s="8" t="s">
        <v>23</v>
      </c>
      <c r="B74" s="16" t="s">
        <v>24</v>
      </c>
      <c r="C74" s="9"/>
      <c r="D74" s="41">
        <f>ROUND(C74*1.05,1)</f>
        <v>0</v>
      </c>
      <c r="E74" s="40">
        <f>ROUND(D74*1.05,1)</f>
        <v>0</v>
      </c>
      <c r="J74" s="1"/>
      <c r="K74" s="1"/>
    </row>
    <row r="75" spans="1:11" ht="25.5" customHeight="1" hidden="1">
      <c r="A75" s="8" t="s">
        <v>25</v>
      </c>
      <c r="B75" s="16" t="s">
        <v>26</v>
      </c>
      <c r="C75" s="9"/>
      <c r="D75" s="41">
        <f>ROUND(C75*1.05,1)</f>
        <v>0</v>
      </c>
      <c r="E75" s="40">
        <f>ROUND(D75*1.05,1)</f>
        <v>0</v>
      </c>
      <c r="J75" s="1"/>
      <c r="K75" s="1"/>
    </row>
    <row r="76" spans="1:11" ht="51" customHeight="1" hidden="1">
      <c r="A76" s="8" t="s">
        <v>28</v>
      </c>
      <c r="B76" s="16" t="s">
        <v>29</v>
      </c>
      <c r="C76" s="9"/>
      <c r="D76" s="41"/>
      <c r="E76" s="40"/>
      <c r="J76" s="1"/>
      <c r="K76" s="1"/>
    </row>
    <row r="77" spans="1:11" ht="38.25" hidden="1">
      <c r="A77" s="8" t="s">
        <v>92</v>
      </c>
      <c r="B77" s="16" t="s">
        <v>30</v>
      </c>
      <c r="C77" s="9"/>
      <c r="D77" s="41"/>
      <c r="E77" s="40"/>
      <c r="J77" s="1"/>
      <c r="K77" s="1"/>
    </row>
    <row r="78" spans="1:11" ht="38.25" customHeight="1" hidden="1">
      <c r="A78" s="8" t="s">
        <v>31</v>
      </c>
      <c r="B78" s="16" t="s">
        <v>32</v>
      </c>
      <c r="C78" s="9"/>
      <c r="D78" s="41"/>
      <c r="E78" s="40"/>
      <c r="J78" s="1"/>
      <c r="K78" s="1"/>
    </row>
    <row r="79" spans="1:11" ht="38.25" customHeight="1" hidden="1">
      <c r="A79" s="8" t="s">
        <v>33</v>
      </c>
      <c r="B79" s="16" t="s">
        <v>34</v>
      </c>
      <c r="C79" s="9"/>
      <c r="D79" s="41"/>
      <c r="E79" s="40"/>
      <c r="J79" s="1"/>
      <c r="K79" s="1"/>
    </row>
    <row r="80" spans="1:11" ht="38.25" customHeight="1" hidden="1">
      <c r="A80" s="8" t="s">
        <v>35</v>
      </c>
      <c r="B80" s="16" t="s">
        <v>36</v>
      </c>
      <c r="C80" s="9"/>
      <c r="D80" s="41"/>
      <c r="E80" s="40"/>
      <c r="J80" s="1"/>
      <c r="K80" s="1"/>
    </row>
    <row r="81" spans="1:11" ht="51" customHeight="1" hidden="1">
      <c r="A81" s="8" t="s">
        <v>37</v>
      </c>
      <c r="B81" s="16" t="s">
        <v>38</v>
      </c>
      <c r="C81" s="9"/>
      <c r="D81" s="41"/>
      <c r="E81" s="40"/>
      <c r="J81" s="1"/>
      <c r="K81" s="1"/>
    </row>
    <row r="82" spans="1:11" ht="38.25" customHeight="1" hidden="1">
      <c r="A82" s="8" t="s">
        <v>39</v>
      </c>
      <c r="B82" s="16" t="s">
        <v>36</v>
      </c>
      <c r="C82" s="9"/>
      <c r="D82" s="41"/>
      <c r="E82" s="40"/>
      <c r="J82" s="1"/>
      <c r="K82" s="1"/>
    </row>
    <row r="83" spans="1:11" ht="38.25" customHeight="1" hidden="1">
      <c r="A83" s="8" t="s">
        <v>153</v>
      </c>
      <c r="B83" s="16" t="s">
        <v>30</v>
      </c>
      <c r="C83" s="9"/>
      <c r="D83" s="41"/>
      <c r="E83" s="40"/>
      <c r="J83" s="1"/>
      <c r="K83" s="1"/>
    </row>
    <row r="84" spans="1:11" ht="38.25">
      <c r="A84" s="8" t="s">
        <v>105</v>
      </c>
      <c r="B84" s="16" t="s">
        <v>40</v>
      </c>
      <c r="C84" s="9">
        <v>939170.496</v>
      </c>
      <c r="D84" s="41">
        <f>331.2+441466.048+16574.4+961.2+440.6+100+17199.161+234562.585+5169.6</f>
        <v>716804.794</v>
      </c>
      <c r="E84" s="40">
        <f>331.2+517582.606+16574.4+961.2+440.6+100+17199.161+247911.693+5169.6</f>
        <v>806270.4599999998</v>
      </c>
      <c r="J84" s="1"/>
      <c r="K84" s="1"/>
    </row>
    <row r="85" spans="1:11" ht="38.25" customHeight="1">
      <c r="A85" s="8" t="s">
        <v>155</v>
      </c>
      <c r="B85" s="16" t="s">
        <v>32</v>
      </c>
      <c r="C85" s="9"/>
      <c r="D85" s="41">
        <v>10272.2</v>
      </c>
      <c r="E85" s="40">
        <v>10272.2</v>
      </c>
      <c r="J85" s="1"/>
      <c r="K85" s="1"/>
    </row>
    <row r="86" spans="1:11" ht="76.5" customHeight="1">
      <c r="A86" s="8" t="s">
        <v>156</v>
      </c>
      <c r="B86" s="16" t="s">
        <v>43</v>
      </c>
      <c r="C86" s="9"/>
      <c r="D86" s="41">
        <v>24719.462</v>
      </c>
      <c r="E86" s="40">
        <v>24719.462</v>
      </c>
      <c r="J86" s="1"/>
      <c r="K86" s="1"/>
    </row>
    <row r="87" spans="1:11" ht="51" customHeight="1" hidden="1">
      <c r="A87" s="8" t="s">
        <v>41</v>
      </c>
      <c r="B87" s="16" t="s">
        <v>42</v>
      </c>
      <c r="C87" s="9"/>
      <c r="D87" s="41"/>
      <c r="E87" s="40"/>
      <c r="J87" s="1"/>
      <c r="K87" s="1"/>
    </row>
    <row r="88" spans="1:11" ht="76.5" customHeight="1" hidden="1">
      <c r="A88" s="8" t="s">
        <v>52</v>
      </c>
      <c r="B88" s="28" t="s">
        <v>53</v>
      </c>
      <c r="C88" s="9"/>
      <c r="D88" s="41"/>
      <c r="E88" s="40"/>
      <c r="J88" s="1"/>
      <c r="K88" s="1"/>
    </row>
    <row r="89" spans="1:11" ht="38.25">
      <c r="A89" s="8" t="s">
        <v>106</v>
      </c>
      <c r="B89" s="16" t="s">
        <v>27</v>
      </c>
      <c r="C89" s="9">
        <v>2312.611</v>
      </c>
      <c r="D89" s="41">
        <v>2997.915</v>
      </c>
      <c r="E89" s="40">
        <v>3096.903</v>
      </c>
      <c r="J89" s="1"/>
      <c r="K89" s="1"/>
    </row>
    <row r="90" spans="1:11" ht="63.75">
      <c r="A90" s="8" t="s">
        <v>167</v>
      </c>
      <c r="B90" s="16" t="s">
        <v>169</v>
      </c>
      <c r="C90" s="9"/>
      <c r="D90" s="41">
        <v>6.524</v>
      </c>
      <c r="E90" s="40">
        <v>3.719</v>
      </c>
      <c r="J90" s="1"/>
      <c r="K90" s="1"/>
    </row>
    <row r="91" spans="1:11" ht="51" hidden="1">
      <c r="A91" s="8" t="s">
        <v>152</v>
      </c>
      <c r="B91" s="16" t="s">
        <v>142</v>
      </c>
      <c r="C91" s="9"/>
      <c r="D91" s="41"/>
      <c r="E91" s="40"/>
      <c r="J91" s="1"/>
      <c r="K91" s="1"/>
    </row>
    <row r="92" spans="1:11" ht="38.25" customHeight="1" hidden="1">
      <c r="A92" s="8" t="s">
        <v>56</v>
      </c>
      <c r="B92" s="16" t="s">
        <v>45</v>
      </c>
      <c r="C92" s="9"/>
      <c r="D92" s="41"/>
      <c r="E92" s="40"/>
      <c r="J92" s="1">
        <f>C92*1.05</f>
        <v>0</v>
      </c>
      <c r="K92" s="1">
        <f>J92*1.05</f>
        <v>0</v>
      </c>
    </row>
    <row r="93" spans="1:11" ht="51" customHeight="1" hidden="1">
      <c r="A93" s="8" t="s">
        <v>55</v>
      </c>
      <c r="B93" s="16" t="s">
        <v>46</v>
      </c>
      <c r="C93" s="9"/>
      <c r="D93" s="41"/>
      <c r="E93" s="40"/>
      <c r="J93" s="1">
        <f>C93*1.05</f>
        <v>0</v>
      </c>
      <c r="K93" s="1">
        <f>J93*1.05</f>
        <v>0</v>
      </c>
    </row>
    <row r="94" spans="1:11" ht="25.5" customHeight="1">
      <c r="A94" s="8" t="s">
        <v>54</v>
      </c>
      <c r="B94" s="16" t="s">
        <v>57</v>
      </c>
      <c r="C94" s="9"/>
      <c r="D94" s="41">
        <v>25403.453</v>
      </c>
      <c r="E94" s="41">
        <v>25403.453</v>
      </c>
      <c r="J94" s="1">
        <f>C94*1.05</f>
        <v>0</v>
      </c>
      <c r="K94" s="1">
        <f>J94*1.05</f>
        <v>0</v>
      </c>
    </row>
    <row r="95" spans="1:11" ht="25.5" customHeight="1">
      <c r="A95" s="8" t="s">
        <v>168</v>
      </c>
      <c r="B95" s="16" t="s">
        <v>30</v>
      </c>
      <c r="C95" s="9"/>
      <c r="D95" s="41">
        <v>44372.16</v>
      </c>
      <c r="E95" s="40">
        <v>47731.32</v>
      </c>
      <c r="J95" s="1"/>
      <c r="K95" s="1"/>
    </row>
    <row r="96" spans="1:11" ht="25.5" customHeight="1" hidden="1">
      <c r="A96" s="8"/>
      <c r="B96" s="19" t="s">
        <v>144</v>
      </c>
      <c r="C96" s="9"/>
      <c r="D96" s="42">
        <f>D97</f>
        <v>0</v>
      </c>
      <c r="E96" s="52"/>
      <c r="J96" s="1"/>
      <c r="K96" s="1"/>
    </row>
    <row r="97" spans="1:11" ht="25.5" customHeight="1" hidden="1">
      <c r="A97" s="8" t="s">
        <v>143</v>
      </c>
      <c r="B97" s="16" t="s">
        <v>44</v>
      </c>
      <c r="C97" s="9"/>
      <c r="D97" s="41"/>
      <c r="E97" s="40"/>
      <c r="J97" s="1"/>
      <c r="K97" s="1"/>
    </row>
    <row r="98" spans="1:5" ht="12.75">
      <c r="A98" s="72" t="s">
        <v>47</v>
      </c>
      <c r="B98" s="72"/>
      <c r="C98" s="18" t="e">
        <f>C58+C59</f>
        <v>#REF!</v>
      </c>
      <c r="D98" s="42">
        <f>D58+D59</f>
        <v>1265957.0091400002</v>
      </c>
      <c r="E98" s="52">
        <f>E58+E59</f>
        <v>1357291.9721399997</v>
      </c>
    </row>
    <row r="99" spans="1:5" ht="12.75">
      <c r="A99" s="24"/>
      <c r="B99" s="24"/>
      <c r="C99" s="24"/>
      <c r="D99" s="47"/>
      <c r="E99" s="53"/>
    </row>
    <row r="100" spans="1:5" ht="15.75" customHeight="1">
      <c r="A100" s="38"/>
      <c r="B100" s="38"/>
      <c r="C100" s="39"/>
      <c r="D100" s="39"/>
      <c r="E100" s="54"/>
    </row>
    <row r="101" spans="1:4" ht="13.5" customHeight="1">
      <c r="A101" s="70"/>
      <c r="B101" s="71"/>
      <c r="C101" s="71"/>
      <c r="D101" s="71"/>
    </row>
    <row r="102" spans="1:5" ht="14.25">
      <c r="A102" s="22"/>
      <c r="B102" s="22"/>
      <c r="C102" s="22"/>
      <c r="D102" s="20"/>
      <c r="E102" s="55"/>
    </row>
    <row r="103" spans="1:4" ht="14.25">
      <c r="A103" s="22"/>
      <c r="B103" s="22"/>
      <c r="C103" s="22"/>
      <c r="D103" s="20"/>
    </row>
    <row r="104" spans="1:4" ht="14.25">
      <c r="A104" s="22"/>
      <c r="B104" s="22"/>
      <c r="C104" s="22"/>
      <c r="D104" s="20"/>
    </row>
    <row r="105" spans="1:4" ht="14.25">
      <c r="A105" s="22"/>
      <c r="B105" s="22"/>
      <c r="C105" s="22"/>
      <c r="D105" s="20"/>
    </row>
    <row r="106" spans="1:4" ht="14.25">
      <c r="A106" s="22"/>
      <c r="B106" s="22"/>
      <c r="C106" s="22"/>
      <c r="D106" s="20"/>
    </row>
    <row r="107" spans="1:4" ht="14.25">
      <c r="A107" s="22"/>
      <c r="B107" s="22"/>
      <c r="C107" s="22"/>
      <c r="D107" s="20"/>
    </row>
    <row r="108" spans="1:4" ht="14.25">
      <c r="A108" s="22"/>
      <c r="B108" s="22"/>
      <c r="C108" s="22"/>
      <c r="D108" s="20"/>
    </row>
    <row r="109" spans="1:4" ht="14.25">
      <c r="A109" s="22"/>
      <c r="B109" s="22"/>
      <c r="C109" s="22"/>
      <c r="D109" s="20"/>
    </row>
    <row r="110" spans="1:4" ht="14.25">
      <c r="A110" s="22"/>
      <c r="B110" s="22"/>
      <c r="C110" s="22"/>
      <c r="D110" s="20"/>
    </row>
    <row r="111" spans="1:4" ht="14.25">
      <c r="A111" s="22"/>
      <c r="B111" s="22"/>
      <c r="C111" s="22"/>
      <c r="D111" s="20"/>
    </row>
    <row r="112" spans="1:4" ht="14.25">
      <c r="A112" s="22"/>
      <c r="B112" s="22"/>
      <c r="C112" s="22"/>
      <c r="D112" s="20"/>
    </row>
    <row r="113" spans="1:4" ht="14.25">
      <c r="A113" s="23"/>
      <c r="B113" s="23"/>
      <c r="C113" s="23"/>
      <c r="D113" s="21"/>
    </row>
    <row r="114" spans="1:4" ht="14.25">
      <c r="A114" s="23"/>
      <c r="B114" s="23"/>
      <c r="C114" s="23"/>
      <c r="D114" s="21"/>
    </row>
    <row r="115" spans="1:4" ht="14.25">
      <c r="A115" s="23"/>
      <c r="B115" s="23"/>
      <c r="C115" s="23"/>
      <c r="D115" s="21"/>
    </row>
    <row r="116" spans="1:4" ht="14.25">
      <c r="A116" s="23"/>
      <c r="B116" s="23"/>
      <c r="C116" s="23"/>
      <c r="D116" s="21"/>
    </row>
    <row r="117" spans="1:4" ht="14.25">
      <c r="A117" s="23"/>
      <c r="B117" s="23"/>
      <c r="C117" s="23"/>
      <c r="D117" s="21"/>
    </row>
    <row r="118" spans="1:4" ht="14.25">
      <c r="A118" s="23"/>
      <c r="B118" s="23"/>
      <c r="C118" s="23"/>
      <c r="D118" s="21"/>
    </row>
  </sheetData>
  <sheetProtection/>
  <mergeCells count="18">
    <mergeCell ref="J12:K12"/>
    <mergeCell ref="G9:G10"/>
    <mergeCell ref="E9:E10"/>
    <mergeCell ref="F9:F10"/>
    <mergeCell ref="A12:B12"/>
    <mergeCell ref="A101:D101"/>
    <mergeCell ref="A98:B98"/>
    <mergeCell ref="A58:B58"/>
    <mergeCell ref="C9:C10"/>
    <mergeCell ref="B9:B10"/>
    <mergeCell ref="A9:A10"/>
    <mergeCell ref="A7:E7"/>
    <mergeCell ref="D9:D10"/>
    <mergeCell ref="A1:E1"/>
    <mergeCell ref="A2:E2"/>
    <mergeCell ref="A3:E3"/>
    <mergeCell ref="A5:E5"/>
    <mergeCell ref="B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РАМЗАН</cp:lastModifiedBy>
  <cp:lastPrinted>2021-12-07T18:27:22Z</cp:lastPrinted>
  <dcterms:created xsi:type="dcterms:W3CDTF">2002-01-25T11:20:01Z</dcterms:created>
  <dcterms:modified xsi:type="dcterms:W3CDTF">2021-12-07T18:27:24Z</dcterms:modified>
  <cp:category/>
  <cp:version/>
  <cp:contentType/>
  <cp:contentStatus/>
</cp:coreProperties>
</file>