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21" windowWidth="8880" windowHeight="8940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район'!$A$1:$E$90</definedName>
  </definedNames>
  <calcPr fullCalcOnLoad="1"/>
</workbook>
</file>

<file path=xl/sharedStrings.xml><?xml version="1.0" encoding="utf-8"?>
<sst xmlns="http://schemas.openxmlformats.org/spreadsheetml/2006/main" count="160" uniqueCount="158">
  <si>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</si>
  <si>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</si>
  <si>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</si>
  <si>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</si>
  <si>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</si>
  <si>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</si>
  <si>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1 06 06013 05 0000 110</t>
  </si>
  <si>
    <t>Зенмельный налог, взымаемый по ставкам, установленным в соответствии с подпунктом 1 п.1 статьи 394 НК</t>
  </si>
  <si>
    <t>1 08 03010 01 0000 110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</si>
  <si>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</si>
  <si>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</t>
  </si>
  <si>
    <t>1 11 05025 05 0000 120</t>
  </si>
  <si>
    <t>1 16 03010 01 0000 140</t>
  </si>
  <si>
    <t>1 16 03030 01 0000 140</t>
  </si>
  <si>
    <t>1 16 06000 01 0000 140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</si>
  <si>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</si>
  <si>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</si>
  <si>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</si>
  <si>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</si>
  <si>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</si>
  <si>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</si>
  <si>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</si>
  <si>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</si>
  <si>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</si>
  <si>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</si>
  <si>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</si>
  <si>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</si>
  <si>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</si>
  <si>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</si>
  <si>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</si>
  <si>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</si>
  <si>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2 02 01001 05 0000 151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</si>
  <si>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</si>
  <si>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</si>
  <si>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</si>
  <si>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Субсидии бюджетам субъектов Российской Федерации на обеспечение жильем молодых семей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</si>
  <si>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</si>
  <si>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</si>
  <si>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</si>
  <si>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</si>
  <si>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</si>
  <si>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</si>
  <si>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</si>
  <si>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</si>
  <si>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</si>
  <si>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</si>
  <si>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</si>
  <si>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</si>
  <si>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Субвенции бюджетам муниципальных районов на обнспечение мер социальной поддержки реабилитированных лиц и лиц, признанных пострадавшими от политических репрессий</t>
  </si>
  <si>
    <t>2 02 03014 05 0000 151</t>
  </si>
  <si>
    <t>Субвенции бюджетам муниципальных районов на поощрение лучшим учителям</t>
  </si>
  <si>
    <t>2 02 03015 05 0000 151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</si>
  <si>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</si>
  <si>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</si>
  <si>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</si>
  <si>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</si>
  <si>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</si>
  <si>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</si>
  <si>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</si>
  <si>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</si>
  <si>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</si>
  <si>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</si>
  <si>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</si>
  <si>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</si>
  <si>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</si>
  <si>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</si>
  <si>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</si>
  <si>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</si>
  <si>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2 02 03027 05 0000 151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</si>
  <si>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</si>
  <si>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</si>
  <si>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2 02 03029 05 0000 151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</si>
  <si>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</si>
  <si>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2 02 03999 05 0000 151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</si>
  <si>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</si>
  <si>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</si>
  <si>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</si>
  <si>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</si>
  <si>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t>1 06 06023 05 0000 110</t>
  </si>
  <si>
    <t>Зенмельный налог, взымаемый по ставкам, установленным в соответствии с подпунктом 2 п.1 статьи 394 НК</t>
  </si>
  <si>
    <t>1 16 25060 01 0000 140</t>
  </si>
  <si>
    <t>Денежные взыскания (штрафы) за нарушение земельного законодательства</t>
  </si>
  <si>
    <t>2 02 02999 05 0000 151</t>
  </si>
  <si>
    <t>Прочие субсидии бюджетам муниципальных районов</t>
  </si>
  <si>
    <t>2 02 01003 05 0000 151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</si>
  <si>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</si>
  <si>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</si>
  <si>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1 06 04012 02 0000 110</t>
  </si>
  <si>
    <t>Транспортный налог с физических лиц</t>
  </si>
  <si>
    <t>1 16 25050 01 0000 140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</si>
  <si>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</si>
  <si>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</si>
  <si>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</si>
  <si>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</si>
  <si>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</si>
  <si>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</si>
  <si>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</si>
  <si>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</si>
  <si>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</si>
  <si>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</si>
  <si>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1 05 01011 01 0000 110</t>
  </si>
  <si>
    <t>1 05 01021 01 0000 110</t>
  </si>
  <si>
    <t>1 05 02010 02 0000 110</t>
  </si>
  <si>
    <t>1 05 03010 01 0000 110</t>
  </si>
  <si>
    <t>2 02 02008 05 0000 151</t>
  </si>
  <si>
    <t>1 13 03050 05 0001 130</t>
  </si>
  <si>
    <t>1 16 33050 05 0000 140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</si>
  <si>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</si>
  <si>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</si>
  <si>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</si>
  <si>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</si>
  <si>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</si>
  <si>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</si>
  <si>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</si>
  <si>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</si>
  <si>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</si>
  <si>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Приложение  5</t>
  </si>
  <si>
    <t>1 06 01030 10 0000 110</t>
  </si>
  <si>
    <t>Налог на имушество физических лиц</t>
  </si>
  <si>
    <t xml:space="preserve"> 1 12 01050 01 0000 120</t>
  </si>
  <si>
    <t xml:space="preserve"> 1 12 01010 01 0000 120</t>
  </si>
  <si>
    <t>Плата за выбросы загрязняющих веществ в атмосферный воздух стационарными объектами</t>
  </si>
  <si>
    <t xml:space="preserve"> 1 12 01020 01 0000 120</t>
  </si>
  <si>
    <t>Плата за выбросы загрязняющих веществ в атмосферный воздух передвижными объектами</t>
  </si>
  <si>
    <t xml:space="preserve"> 1 12 01030 01 0000 120</t>
  </si>
  <si>
    <t>Плата за выбросы загрязняющих веществ в водные объекты</t>
  </si>
  <si>
    <t xml:space="preserve"> 1 12 01040 01 0000 120</t>
  </si>
  <si>
    <t>Плата за размещение отходов производства и потребления</t>
  </si>
  <si>
    <t>1 11 05013 05 0000 120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</si>
  <si>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</si>
  <si>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</si>
  <si>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</si>
  <si>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</si>
  <si>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</si>
  <si>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</si>
  <si>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</si>
  <si>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к решению совета депутатов Надтеречного муниципального района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</si>
  <si>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</si>
  <si>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</si>
  <si>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</si>
  <si>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</si>
  <si>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</si>
  <si>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 xml:space="preserve">Доходы от уплаты акцизов на автомобильный бензин, производимый на территории Российской Федерации,  зачисляемые в консолидированные бюджеты субъектов Российской Федерации 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</si>
  <si>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</si>
  <si>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</si>
  <si>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</si>
  <si>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</si>
  <si>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1 01 02040 01 0000 110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</si>
  <si>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</si>
  <si>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1 14 02053 05 0000 410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</si>
  <si>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</si>
  <si>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</si>
  <si>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Дотации от других бюджетов бюджетной системы РФ</t>
  </si>
  <si>
    <t>"О бюджете Надтеречного муниципального района на 2015 год</t>
  </si>
  <si>
    <t xml:space="preserve">от "___" ___________ 2014 г. №____   </t>
  </si>
  <si>
    <t>Плата за иные виды негативное воздействие на окружающую среду</t>
  </si>
  <si>
    <t>Распределение доходов бюджета Надтеречного муниципального района на плановый период 2016 и 2017 годов.</t>
  </si>
  <si>
    <t>и на плановый период 2016 и 2017 годов"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</si>
</sst>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172" fontId="0" fillId="0" borderId="0" xfId="0" applyNumberFormat="1" applyAlignment="1">
      <alignment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89" fontId="7" fillId="0" borderId="0" xfId="0" applyNumberFormat="1" applyFont="1" applyAlignment="1">
      <alignment horizontal="justify" vertical="center"/>
    </xf>
    <xf numFmtId="189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9" fillId="0" borderId="0" xfId="0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189" fontId="0" fillId="0" borderId="11" xfId="0" applyNumberFormat="1" applyBorder="1" applyAlignment="1">
      <alignment horizontal="center" vertical="center"/>
    </xf>
    <xf numFmtId="189" fontId="4" fillId="0" borderId="0" xfId="0" applyNumberFormat="1" applyFont="1" applyAlignment="1">
      <alignment horizontal="right"/>
    </xf>
    <xf numFmtId="0" fontId="1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184" fontId="12" fillId="0" borderId="0" xfId="53" applyNumberFormat="1" applyFont="1" applyBorder="1">
      <alignment/>
      <protection/>
    </xf>
    <xf numFmtId="0" fontId="6" fillId="0" borderId="0" xfId="0" applyFont="1" applyAlignment="1">
      <alignment vertical="center"/>
    </xf>
    <xf numFmtId="189" fontId="6" fillId="0" borderId="0" xfId="0" applyNumberFormat="1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center"/>
    </xf>
    <xf numFmtId="189" fontId="4" fillId="0" borderId="0" xfId="0" applyNumberFormat="1" applyFont="1" applyAlignment="1">
      <alignment horizontal="right"/>
    </xf>
    <xf numFmtId="172" fontId="5" fillId="0" borderId="10" xfId="0" applyNumberFormat="1" applyFont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view="pageBreakPreview" zoomScaleSheetLayoutView="100" workbookViewId="0" topLeftCell="A54">
      <selection activeCell="L14" sqref="L14"/>
    </sheetView>
  </sheetViews>
  <sheetFormatPr defaultColWidth="9.00390625" defaultRowHeight="12.75"/>
  <cols>
    <col min="1" max="1" width="21.25390625" style="0" customWidth="1"/>
    <col min="2" max="2" width="45.25390625" style="0" customWidth="1"/>
    <col min="3" max="3" width="10.875" style="0" hidden="1" customWidth="1"/>
    <col min="4" max="4" width="14.875" style="1" customWidth="1"/>
    <col min="5" max="5" width="15.25390625" style="0" customWidth="1"/>
    <col min="6" max="6" width="10.00390625" style="0" hidden="1" customWidth="1"/>
    <col min="7" max="7" width="10.75390625" style="0" hidden="1" customWidth="1"/>
    <col min="8" max="8" width="9.625" style="0" hidden="1" customWidth="1"/>
    <col min="9" max="9" width="9.875" style="0" hidden="1" customWidth="1"/>
    <col min="10" max="10" width="15.00390625" style="0" customWidth="1"/>
    <col min="11" max="11" width="14.625" style="0" customWidth="1"/>
    <col min="12" max="12" width="14.125" style="0" customWidth="1"/>
  </cols>
  <sheetData>
    <row r="1" spans="1:5" ht="12.75">
      <c r="A1" s="52" t="s">
        <v>116</v>
      </c>
      <c r="B1" s="52"/>
      <c r="C1" s="52"/>
      <c r="D1" s="52"/>
      <c r="E1" s="52"/>
    </row>
    <row r="2" spans="1:5" ht="12.75">
      <c r="A2" s="52" t="s">
        <v>136</v>
      </c>
      <c r="B2" s="52"/>
      <c r="C2" s="52"/>
      <c r="D2" s="52"/>
      <c r="E2" s="52"/>
    </row>
    <row r="3" spans="1:5" ht="12.75">
      <c r="A3" s="52" t="s">
        <v>153</v>
      </c>
      <c r="B3" s="52"/>
      <c r="C3" s="52"/>
      <c r="D3" s="52"/>
      <c r="E3" s="52"/>
    </row>
    <row r="4" spans="1:5" ht="12.75">
      <c r="A4" s="39"/>
      <c r="B4" s="52" t="s">
        <v>157</v>
      </c>
      <c r="C4" s="52"/>
      <c r="D4" s="52"/>
      <c r="E4" s="52"/>
    </row>
    <row r="5" spans="1:5" ht="12.75">
      <c r="A5" s="52" t="s">
        <v>154</v>
      </c>
      <c r="B5" s="52"/>
      <c r="C5" s="52"/>
      <c r="D5" s="52"/>
      <c r="E5" s="52"/>
    </row>
    <row r="6" spans="1:4" ht="12.75">
      <c r="A6" s="4"/>
      <c r="B6" s="27"/>
      <c r="C6" s="27"/>
      <c r="D6" s="28"/>
    </row>
    <row r="7" spans="1:5" ht="12.75">
      <c r="A7" s="51" t="s">
        <v>156</v>
      </c>
      <c r="B7" s="51"/>
      <c r="C7" s="51"/>
      <c r="D7" s="51"/>
      <c r="E7" s="51"/>
    </row>
    <row r="8" spans="1:4" ht="12.75">
      <c r="A8" s="27"/>
      <c r="B8" s="27"/>
      <c r="C8" s="27"/>
      <c r="D8" s="28"/>
    </row>
    <row r="9" spans="1:7" ht="12.75" customHeight="1">
      <c r="A9" s="49" t="s">
        <v>0</v>
      </c>
      <c r="B9" s="49" t="s">
        <v>1</v>
      </c>
      <c r="C9" s="49">
        <v>2015</v>
      </c>
      <c r="D9" s="48">
        <v>2016</v>
      </c>
      <c r="E9" s="48">
        <v>2017</v>
      </c>
      <c r="F9" s="46">
        <v>2013</v>
      </c>
      <c r="G9" s="46">
        <v>2014</v>
      </c>
    </row>
    <row r="10" spans="1:7" ht="12.75">
      <c r="A10" s="49"/>
      <c r="B10" s="49"/>
      <c r="C10" s="49"/>
      <c r="D10" s="48"/>
      <c r="E10" s="48"/>
      <c r="F10" s="47"/>
      <c r="G10" s="47"/>
    </row>
    <row r="11" spans="1:7" ht="12.75">
      <c r="A11" s="6">
        <v>1</v>
      </c>
      <c r="B11" s="6">
        <v>2</v>
      </c>
      <c r="C11" s="6"/>
      <c r="D11" s="7">
        <v>3</v>
      </c>
      <c r="E11" s="33">
        <v>4</v>
      </c>
      <c r="F11" s="34">
        <v>5</v>
      </c>
      <c r="G11" s="34">
        <v>6</v>
      </c>
    </row>
    <row r="12" spans="1:7" ht="12.75">
      <c r="A12" s="49" t="s">
        <v>2</v>
      </c>
      <c r="B12" s="49"/>
      <c r="C12" s="41"/>
      <c r="D12" s="29"/>
      <c r="E12" s="32"/>
      <c r="F12" s="35"/>
      <c r="G12" s="35"/>
    </row>
    <row r="13" spans="1:11" ht="79.5">
      <c r="A13" s="8" t="s">
        <v>3</v>
      </c>
      <c r="B13" s="18" t="s">
        <v>132</v>
      </c>
      <c r="C13" s="9">
        <v>92695.5</v>
      </c>
      <c r="D13" s="53">
        <f aca="true" t="shared" si="0" ref="D13:E16">ROUND(C13*1.055,1)</f>
        <v>97793.8</v>
      </c>
      <c r="E13" s="53">
        <f t="shared" si="0"/>
        <v>103172.5</v>
      </c>
      <c r="F13" s="36">
        <v>51.5</v>
      </c>
      <c r="G13" s="36">
        <v>53.8</v>
      </c>
      <c r="H13" s="1">
        <f>F13+D13</f>
        <v>97845.3</v>
      </c>
      <c r="I13" s="1">
        <f>G13+E13</f>
        <v>103226.3</v>
      </c>
      <c r="J13" s="43"/>
      <c r="K13" s="1"/>
    </row>
    <row r="14" spans="1:11" ht="114.75">
      <c r="A14" s="10" t="s">
        <v>130</v>
      </c>
      <c r="B14" s="18" t="s">
        <v>131</v>
      </c>
      <c r="C14" s="9">
        <v>152.8</v>
      </c>
      <c r="D14" s="53">
        <f t="shared" si="0"/>
        <v>161.2</v>
      </c>
      <c r="E14" s="53">
        <f t="shared" si="0"/>
        <v>170.1</v>
      </c>
      <c r="F14" s="36">
        <v>49.8</v>
      </c>
      <c r="G14" s="36">
        <v>52.2</v>
      </c>
      <c r="H14" s="1">
        <f>F14+D14</f>
        <v>211</v>
      </c>
      <c r="I14" s="1">
        <f aca="true" t="shared" si="1" ref="I14:I54">G14+E14</f>
        <v>222.3</v>
      </c>
      <c r="J14" s="43"/>
      <c r="K14" s="1"/>
    </row>
    <row r="15" spans="1:11" ht="40.5" customHeight="1">
      <c r="A15" s="10" t="s">
        <v>134</v>
      </c>
      <c r="B15" s="18" t="s">
        <v>135</v>
      </c>
      <c r="C15" s="9">
        <v>86.4</v>
      </c>
      <c r="D15" s="53">
        <f t="shared" si="0"/>
        <v>91.2</v>
      </c>
      <c r="E15" s="53">
        <f t="shared" si="0"/>
        <v>96.2</v>
      </c>
      <c r="F15" s="36"/>
      <c r="G15" s="36"/>
      <c r="H15" s="1">
        <f>F15+D15</f>
        <v>91.2</v>
      </c>
      <c r="I15" s="1">
        <f t="shared" si="1"/>
        <v>96.2</v>
      </c>
      <c r="J15" s="43"/>
      <c r="K15" s="1"/>
    </row>
    <row r="16" spans="1:11" ht="89.25">
      <c r="A16" s="10" t="s">
        <v>147</v>
      </c>
      <c r="B16" s="18" t="s">
        <v>148</v>
      </c>
      <c r="C16" s="9">
        <v>14.3</v>
      </c>
      <c r="D16" s="53">
        <f t="shared" si="0"/>
        <v>15.1</v>
      </c>
      <c r="E16" s="53">
        <f t="shared" si="0"/>
        <v>15.9</v>
      </c>
      <c r="F16" s="36"/>
      <c r="G16" s="36"/>
      <c r="H16" s="1"/>
      <c r="I16" s="1"/>
      <c r="J16" s="43"/>
      <c r="K16" s="1"/>
    </row>
    <row r="17" spans="1:11" ht="38.25">
      <c r="A17" s="10" t="s">
        <v>137</v>
      </c>
      <c r="B17" s="11" t="s">
        <v>138</v>
      </c>
      <c r="C17" s="9">
        <v>2387</v>
      </c>
      <c r="D17" s="53">
        <v>2863.2</v>
      </c>
      <c r="E17" s="53">
        <v>2781.9</v>
      </c>
      <c r="F17" s="36"/>
      <c r="G17" s="36"/>
      <c r="H17" s="1"/>
      <c r="I17" s="1"/>
      <c r="J17" s="1"/>
      <c r="K17" s="1"/>
    </row>
    <row r="18" spans="1:11" ht="51">
      <c r="A18" s="10" t="s">
        <v>139</v>
      </c>
      <c r="B18" s="13" t="s">
        <v>140</v>
      </c>
      <c r="C18" s="9">
        <v>89.1</v>
      </c>
      <c r="D18" s="54">
        <v>77.2</v>
      </c>
      <c r="E18" s="54">
        <v>68.6</v>
      </c>
      <c r="F18" s="36"/>
      <c r="G18" s="36"/>
      <c r="H18" s="1"/>
      <c r="I18" s="1"/>
      <c r="J18" s="1"/>
      <c r="K18" s="1"/>
    </row>
    <row r="19" spans="1:11" ht="51">
      <c r="A19" s="10" t="s">
        <v>141</v>
      </c>
      <c r="B19" s="13" t="s">
        <v>142</v>
      </c>
      <c r="C19" s="9">
        <v>5228.2</v>
      </c>
      <c r="D19" s="54">
        <v>6460.9</v>
      </c>
      <c r="E19" s="54">
        <v>4778.5</v>
      </c>
      <c r="F19" s="36"/>
      <c r="G19" s="36"/>
      <c r="H19" s="1"/>
      <c r="I19" s="1"/>
      <c r="J19" s="1"/>
      <c r="K19" s="1"/>
    </row>
    <row r="20" spans="1:11" ht="51">
      <c r="A20" s="10" t="s">
        <v>143</v>
      </c>
      <c r="B20" s="13" t="s">
        <v>144</v>
      </c>
      <c r="C20" s="9">
        <v>101</v>
      </c>
      <c r="D20" s="54">
        <v>87.1</v>
      </c>
      <c r="E20" s="54">
        <v>78.6</v>
      </c>
      <c r="F20" s="36"/>
      <c r="G20" s="36"/>
      <c r="H20" s="1"/>
      <c r="I20" s="1"/>
      <c r="J20" s="1"/>
      <c r="K20" s="1"/>
    </row>
    <row r="21" spans="1:11" ht="25.5">
      <c r="A21" s="10" t="s">
        <v>100</v>
      </c>
      <c r="B21" s="13" t="s">
        <v>85</v>
      </c>
      <c r="C21" s="9">
        <v>274.6</v>
      </c>
      <c r="D21" s="53">
        <f aca="true" t="shared" si="2" ref="D21:E24">ROUND(C21*1.055,1)</f>
        <v>289.7</v>
      </c>
      <c r="E21" s="53">
        <f t="shared" si="2"/>
        <v>305.6</v>
      </c>
      <c r="F21" s="36">
        <v>1368</v>
      </c>
      <c r="G21" s="36">
        <v>1429.5</v>
      </c>
      <c r="H21" s="1">
        <f aca="true" t="shared" si="3" ref="H21:H32">F21+D21</f>
        <v>1657.7</v>
      </c>
      <c r="I21" s="1">
        <f t="shared" si="1"/>
        <v>1735.1</v>
      </c>
      <c r="J21" s="1"/>
      <c r="K21" s="1"/>
    </row>
    <row r="22" spans="1:11" ht="38.25">
      <c r="A22" s="10" t="s">
        <v>101</v>
      </c>
      <c r="B22" s="13" t="s">
        <v>86</v>
      </c>
      <c r="C22" s="9">
        <v>648.9</v>
      </c>
      <c r="D22" s="53">
        <f t="shared" si="2"/>
        <v>684.6</v>
      </c>
      <c r="E22" s="53">
        <f t="shared" si="2"/>
        <v>722.3</v>
      </c>
      <c r="F22" s="36">
        <v>239.5</v>
      </c>
      <c r="G22" s="36">
        <v>250</v>
      </c>
      <c r="H22" s="1">
        <f t="shared" si="3"/>
        <v>924.1</v>
      </c>
      <c r="I22" s="1">
        <f t="shared" si="1"/>
        <v>972.3</v>
      </c>
      <c r="J22" s="1"/>
      <c r="K22" s="1"/>
    </row>
    <row r="23" spans="1:11" ht="25.5">
      <c r="A23" s="10" t="s">
        <v>102</v>
      </c>
      <c r="B23" s="11" t="s">
        <v>4</v>
      </c>
      <c r="C23" s="9">
        <v>1902.9</v>
      </c>
      <c r="D23" s="53">
        <f t="shared" si="2"/>
        <v>2007.6</v>
      </c>
      <c r="E23" s="53">
        <f t="shared" si="2"/>
        <v>2118</v>
      </c>
      <c r="F23" s="36"/>
      <c r="G23" s="36"/>
      <c r="H23" s="1">
        <f t="shared" si="3"/>
        <v>2007.6</v>
      </c>
      <c r="I23" s="1">
        <f t="shared" si="1"/>
        <v>2118</v>
      </c>
      <c r="J23" s="1"/>
      <c r="K23" s="1"/>
    </row>
    <row r="24" spans="1:11" ht="12.75">
      <c r="A24" s="42" t="s">
        <v>103</v>
      </c>
      <c r="B24" s="11" t="s">
        <v>5</v>
      </c>
      <c r="C24" s="9">
        <v>111.8</v>
      </c>
      <c r="D24" s="53">
        <f t="shared" si="2"/>
        <v>117.9</v>
      </c>
      <c r="E24" s="53">
        <f t="shared" si="2"/>
        <v>124.4</v>
      </c>
      <c r="F24" s="36">
        <v>1616</v>
      </c>
      <c r="G24" s="36">
        <v>1689</v>
      </c>
      <c r="H24" s="1">
        <f t="shared" si="3"/>
        <v>1733.9</v>
      </c>
      <c r="I24" s="1">
        <f t="shared" si="1"/>
        <v>1813.4</v>
      </c>
      <c r="J24" s="1"/>
      <c r="K24" s="1"/>
    </row>
    <row r="25" spans="1:11" ht="12.75" hidden="1">
      <c r="A25" s="10" t="s">
        <v>117</v>
      </c>
      <c r="B25" s="11" t="s">
        <v>118</v>
      </c>
      <c r="C25" s="9"/>
      <c r="D25" s="53">
        <f aca="true" t="shared" si="4" ref="D25:D31">C25*105.5/100</f>
        <v>0</v>
      </c>
      <c r="E25" s="53">
        <f>D25*105.5/100</f>
        <v>0</v>
      </c>
      <c r="F25" s="36">
        <v>850</v>
      </c>
      <c r="G25" s="36">
        <v>888</v>
      </c>
      <c r="H25" s="1">
        <f t="shared" si="3"/>
        <v>850</v>
      </c>
      <c r="I25" s="1">
        <f t="shared" si="1"/>
        <v>888</v>
      </c>
      <c r="J25" s="1"/>
      <c r="K25" s="1"/>
    </row>
    <row r="26" spans="1:11" ht="12.75" hidden="1">
      <c r="A26" s="10" t="s">
        <v>87</v>
      </c>
      <c r="B26" s="11" t="s">
        <v>88</v>
      </c>
      <c r="C26" s="9"/>
      <c r="D26" s="53">
        <f t="shared" si="4"/>
        <v>0</v>
      </c>
      <c r="E26" s="53">
        <f>D26*105.5/100</f>
        <v>0</v>
      </c>
      <c r="F26" s="36"/>
      <c r="G26" s="36"/>
      <c r="H26" s="1">
        <f t="shared" si="3"/>
        <v>0</v>
      </c>
      <c r="I26" s="1">
        <f t="shared" si="1"/>
        <v>0</v>
      </c>
      <c r="J26" s="1"/>
      <c r="K26" s="1"/>
    </row>
    <row r="27" spans="1:11" ht="38.25" hidden="1">
      <c r="A27" s="10" t="s">
        <v>6</v>
      </c>
      <c r="B27" s="14" t="s">
        <v>7</v>
      </c>
      <c r="C27" s="9"/>
      <c r="D27" s="53">
        <f t="shared" si="4"/>
        <v>0</v>
      </c>
      <c r="E27" s="53">
        <f>D27*105.5/100</f>
        <v>0</v>
      </c>
      <c r="F27" s="36">
        <v>3801</v>
      </c>
      <c r="G27" s="36">
        <v>3972</v>
      </c>
      <c r="H27" s="1">
        <f t="shared" si="3"/>
        <v>3801</v>
      </c>
      <c r="I27" s="1">
        <f t="shared" si="1"/>
        <v>3972</v>
      </c>
      <c r="J27" s="1"/>
      <c r="K27" s="1"/>
    </row>
    <row r="28" spans="1:11" ht="38.25" hidden="1">
      <c r="A28" s="10" t="s">
        <v>78</v>
      </c>
      <c r="B28" s="14" t="s">
        <v>79</v>
      </c>
      <c r="C28" s="9"/>
      <c r="D28" s="53">
        <f t="shared" si="4"/>
        <v>0</v>
      </c>
      <c r="E28" s="53">
        <f>D28*105.5/100</f>
        <v>0</v>
      </c>
      <c r="F28" s="36">
        <v>860</v>
      </c>
      <c r="G28" s="36">
        <v>898</v>
      </c>
      <c r="H28" s="1">
        <f t="shared" si="3"/>
        <v>860</v>
      </c>
      <c r="I28" s="1">
        <f t="shared" si="1"/>
        <v>898</v>
      </c>
      <c r="J28" s="1"/>
      <c r="K28" s="1"/>
    </row>
    <row r="29" spans="1:11" ht="51">
      <c r="A29" s="10" t="s">
        <v>8</v>
      </c>
      <c r="B29" s="18" t="s">
        <v>113</v>
      </c>
      <c r="C29" s="9">
        <v>223.5</v>
      </c>
      <c r="D29" s="53">
        <f>ROUND(C29*1.055,1)</f>
        <v>235.8</v>
      </c>
      <c r="E29" s="53">
        <f>ROUND(D29*1.055,1)</f>
        <v>248.8</v>
      </c>
      <c r="F29" s="36"/>
      <c r="G29" s="36"/>
      <c r="H29" s="1">
        <f t="shared" si="3"/>
        <v>235.8</v>
      </c>
      <c r="I29" s="1">
        <f t="shared" si="1"/>
        <v>248.8</v>
      </c>
      <c r="J29" s="1"/>
      <c r="K29" s="1"/>
    </row>
    <row r="30" spans="1:11" ht="38.25" hidden="1">
      <c r="A30" s="10" t="s">
        <v>9</v>
      </c>
      <c r="B30" s="11" t="s">
        <v>10</v>
      </c>
      <c r="C30" s="9"/>
      <c r="D30" s="53">
        <f t="shared" si="4"/>
        <v>0</v>
      </c>
      <c r="E30" s="53">
        <f>ROUND(D30*1.05,1)</f>
        <v>0</v>
      </c>
      <c r="F30" s="36"/>
      <c r="G30" s="36"/>
      <c r="H30" s="1">
        <f t="shared" si="3"/>
        <v>0</v>
      </c>
      <c r="I30" s="1">
        <f t="shared" si="1"/>
        <v>0</v>
      </c>
      <c r="J30" s="1"/>
      <c r="K30" s="1"/>
    </row>
    <row r="31" spans="1:11" ht="89.25" hidden="1">
      <c r="A31" s="10" t="s">
        <v>128</v>
      </c>
      <c r="B31" s="18" t="s">
        <v>133</v>
      </c>
      <c r="C31" s="9"/>
      <c r="D31" s="53">
        <f t="shared" si="4"/>
        <v>0</v>
      </c>
      <c r="E31" s="53">
        <f>ROUND(D31*1.05,1)</f>
        <v>0</v>
      </c>
      <c r="F31" s="36">
        <v>30</v>
      </c>
      <c r="G31" s="36">
        <v>31</v>
      </c>
      <c r="H31" s="1">
        <f t="shared" si="3"/>
        <v>30</v>
      </c>
      <c r="I31" s="1">
        <f t="shared" si="1"/>
        <v>31</v>
      </c>
      <c r="J31" s="1"/>
      <c r="K31" s="1"/>
    </row>
    <row r="32" spans="1:11" ht="76.5">
      <c r="A32" s="2" t="s">
        <v>11</v>
      </c>
      <c r="B32" s="18" t="s">
        <v>107</v>
      </c>
      <c r="C32" s="9">
        <v>1134.6</v>
      </c>
      <c r="D32" s="53">
        <f>ROUND(C32*1.03,1)</f>
        <v>1168.6</v>
      </c>
      <c r="E32" s="53">
        <f>ROUND(D32*1.03,1)</f>
        <v>1203.7</v>
      </c>
      <c r="F32" s="36"/>
      <c r="G32" s="36"/>
      <c r="H32" s="1">
        <f t="shared" si="3"/>
        <v>1168.6</v>
      </c>
      <c r="I32" s="1">
        <f t="shared" si="1"/>
        <v>1203.7</v>
      </c>
      <c r="J32" s="1"/>
      <c r="K32" s="1"/>
    </row>
    <row r="33" spans="1:11" ht="25.5">
      <c r="A33" s="37" t="s">
        <v>120</v>
      </c>
      <c r="B33" s="18" t="s">
        <v>121</v>
      </c>
      <c r="C33" s="9">
        <v>4.1</v>
      </c>
      <c r="D33" s="53">
        <f aca="true" t="shared" si="5" ref="D33:E38">ROUND(C33*1.055,1)</f>
        <v>4.3</v>
      </c>
      <c r="E33" s="53">
        <f t="shared" si="5"/>
        <v>4.5</v>
      </c>
      <c r="F33" s="36"/>
      <c r="G33" s="36"/>
      <c r="H33" s="1"/>
      <c r="I33" s="1"/>
      <c r="J33" s="1"/>
      <c r="K33" s="1"/>
    </row>
    <row r="34" spans="1:11" ht="25.5">
      <c r="A34" s="37" t="s">
        <v>122</v>
      </c>
      <c r="B34" s="18" t="s">
        <v>123</v>
      </c>
      <c r="C34" s="9">
        <v>51.9</v>
      </c>
      <c r="D34" s="53">
        <f t="shared" si="5"/>
        <v>54.8</v>
      </c>
      <c r="E34" s="53">
        <f t="shared" si="5"/>
        <v>57.8</v>
      </c>
      <c r="F34" s="36"/>
      <c r="G34" s="36"/>
      <c r="H34" s="1"/>
      <c r="I34" s="1"/>
      <c r="J34" s="1"/>
      <c r="K34" s="1"/>
    </row>
    <row r="35" spans="1:11" ht="25.5">
      <c r="A35" s="37" t="s">
        <v>124</v>
      </c>
      <c r="B35" s="18" t="s">
        <v>125</v>
      </c>
      <c r="C35" s="9">
        <v>19.5</v>
      </c>
      <c r="D35" s="53">
        <f t="shared" si="5"/>
        <v>20.6</v>
      </c>
      <c r="E35" s="53">
        <f t="shared" si="5"/>
        <v>21.7</v>
      </c>
      <c r="F35" s="36"/>
      <c r="G35" s="36"/>
      <c r="H35" s="1"/>
      <c r="I35" s="1"/>
      <c r="J35" s="1"/>
      <c r="K35" s="1"/>
    </row>
    <row r="36" spans="1:11" ht="25.5">
      <c r="A36" s="37" t="s">
        <v>126</v>
      </c>
      <c r="B36" s="18" t="s">
        <v>127</v>
      </c>
      <c r="C36" s="9">
        <v>81.8</v>
      </c>
      <c r="D36" s="53">
        <f t="shared" si="5"/>
        <v>86.3</v>
      </c>
      <c r="E36" s="53">
        <f t="shared" si="5"/>
        <v>91</v>
      </c>
      <c r="F36" s="36"/>
      <c r="G36" s="36"/>
      <c r="H36" s="1"/>
      <c r="I36" s="1"/>
      <c r="J36" s="1"/>
      <c r="K36" s="1"/>
    </row>
    <row r="37" spans="1:11" ht="25.5">
      <c r="A37" s="37" t="s">
        <v>119</v>
      </c>
      <c r="B37" s="16" t="s">
        <v>155</v>
      </c>
      <c r="C37" s="9">
        <v>0.3</v>
      </c>
      <c r="D37" s="53">
        <f t="shared" si="5"/>
        <v>0.3</v>
      </c>
      <c r="E37" s="53">
        <f t="shared" si="5"/>
        <v>0.3</v>
      </c>
      <c r="F37" s="36"/>
      <c r="G37" s="36"/>
      <c r="H37" s="1">
        <f aca="true" t="shared" si="6" ref="H37:H44">F37+D37</f>
        <v>0.3</v>
      </c>
      <c r="I37" s="1">
        <f t="shared" si="1"/>
        <v>0.3</v>
      </c>
      <c r="J37" s="1"/>
      <c r="K37" s="1"/>
    </row>
    <row r="38" spans="1:11" ht="89.25">
      <c r="A38" s="2" t="s">
        <v>149</v>
      </c>
      <c r="B38" s="18" t="s">
        <v>114</v>
      </c>
      <c r="C38" s="9">
        <v>106.4</v>
      </c>
      <c r="D38" s="53">
        <f t="shared" si="5"/>
        <v>112.3</v>
      </c>
      <c r="E38" s="53">
        <f t="shared" si="5"/>
        <v>118.5</v>
      </c>
      <c r="F38" s="36"/>
      <c r="G38" s="36"/>
      <c r="H38" s="1">
        <f t="shared" si="6"/>
        <v>112.3</v>
      </c>
      <c r="I38" s="1">
        <f t="shared" si="1"/>
        <v>118.5</v>
      </c>
      <c r="J38" s="1"/>
      <c r="K38" s="1"/>
    </row>
    <row r="39" spans="1:11" ht="51" hidden="1">
      <c r="A39" s="2" t="s">
        <v>105</v>
      </c>
      <c r="B39" s="15" t="s">
        <v>99</v>
      </c>
      <c r="C39" s="9"/>
      <c r="D39" s="53">
        <f>ROUND(C39*1.05,1)</f>
        <v>0</v>
      </c>
      <c r="E39" s="53">
        <f>ROUND(D39*1.05,1)</f>
        <v>0</v>
      </c>
      <c r="F39" s="36"/>
      <c r="G39" s="36"/>
      <c r="H39" s="1">
        <f t="shared" si="6"/>
        <v>0</v>
      </c>
      <c r="I39" s="1">
        <f t="shared" si="1"/>
        <v>0</v>
      </c>
      <c r="J39" s="1"/>
      <c r="K39" s="1"/>
    </row>
    <row r="40" spans="1:11" ht="103.5" customHeight="1">
      <c r="A40" s="8" t="s">
        <v>12</v>
      </c>
      <c r="B40" s="17" t="s">
        <v>115</v>
      </c>
      <c r="C40" s="9">
        <v>98.4</v>
      </c>
      <c r="D40" s="53">
        <f>C40*100/100</f>
        <v>98.4</v>
      </c>
      <c r="E40" s="53">
        <f>D40*100/100</f>
        <v>98.4</v>
      </c>
      <c r="F40" s="36"/>
      <c r="G40" s="36"/>
      <c r="H40" s="1">
        <f t="shared" si="6"/>
        <v>98.4</v>
      </c>
      <c r="I40" s="1">
        <f t="shared" si="1"/>
        <v>98.4</v>
      </c>
      <c r="J40" s="1"/>
      <c r="K40" s="1"/>
    </row>
    <row r="41" spans="1:11" ht="51">
      <c r="A41" s="8" t="s">
        <v>13</v>
      </c>
      <c r="B41" s="18" t="s">
        <v>108</v>
      </c>
      <c r="C41" s="9">
        <v>23.2</v>
      </c>
      <c r="D41" s="53">
        <f aca="true" t="shared" si="7" ref="D41:D54">C41*100/100</f>
        <v>23.2</v>
      </c>
      <c r="E41" s="53">
        <f aca="true" t="shared" si="8" ref="E41:E54">D41*100/100</f>
        <v>23.2</v>
      </c>
      <c r="F41" s="36"/>
      <c r="G41" s="36"/>
      <c r="H41" s="1">
        <f t="shared" si="6"/>
        <v>23.2</v>
      </c>
      <c r="I41" s="1">
        <f t="shared" si="1"/>
        <v>23.2</v>
      </c>
      <c r="J41" s="1"/>
      <c r="K41" s="1"/>
    </row>
    <row r="42" spans="1:11" ht="63.75">
      <c r="A42" s="8" t="s">
        <v>14</v>
      </c>
      <c r="B42" s="17" t="s">
        <v>109</v>
      </c>
      <c r="C42" s="9">
        <v>23.7</v>
      </c>
      <c r="D42" s="53">
        <f t="shared" si="7"/>
        <v>23.7</v>
      </c>
      <c r="E42" s="53">
        <f t="shared" si="8"/>
        <v>23.7</v>
      </c>
      <c r="F42" s="36"/>
      <c r="G42" s="36"/>
      <c r="H42" s="1">
        <f t="shared" si="6"/>
        <v>23.7</v>
      </c>
      <c r="I42" s="1">
        <f t="shared" si="1"/>
        <v>23.7</v>
      </c>
      <c r="J42" s="1"/>
      <c r="K42" s="1"/>
    </row>
    <row r="43" spans="1:11" ht="51">
      <c r="A43" s="8" t="s">
        <v>150</v>
      </c>
      <c r="B43" s="17" t="s">
        <v>151</v>
      </c>
      <c r="C43" s="9">
        <v>50.7</v>
      </c>
      <c r="D43" s="53">
        <f t="shared" si="7"/>
        <v>50.7</v>
      </c>
      <c r="E43" s="53">
        <f t="shared" si="8"/>
        <v>50.7</v>
      </c>
      <c r="F43" s="36"/>
      <c r="G43" s="36"/>
      <c r="H43" s="1">
        <f t="shared" si="6"/>
        <v>50.7</v>
      </c>
      <c r="I43" s="1">
        <f t="shared" si="1"/>
        <v>50.7</v>
      </c>
      <c r="J43" s="1"/>
      <c r="K43" s="1"/>
    </row>
    <row r="44" spans="1:11" ht="25.5" hidden="1">
      <c r="A44" s="8" t="s">
        <v>15</v>
      </c>
      <c r="B44" s="17" t="s">
        <v>16</v>
      </c>
      <c r="C44" s="9"/>
      <c r="D44" s="53">
        <f t="shared" si="7"/>
        <v>0</v>
      </c>
      <c r="E44" s="53">
        <f t="shared" si="8"/>
        <v>0</v>
      </c>
      <c r="F44" s="36"/>
      <c r="G44" s="36"/>
      <c r="H44" s="1">
        <f t="shared" si="6"/>
        <v>0</v>
      </c>
      <c r="I44" s="1">
        <f t="shared" si="1"/>
        <v>0</v>
      </c>
      <c r="J44" s="1"/>
      <c r="K44" s="1"/>
    </row>
    <row r="45" spans="1:11" ht="12.75" hidden="1">
      <c r="A45" s="8"/>
      <c r="B45" s="17"/>
      <c r="C45" s="9"/>
      <c r="D45" s="53">
        <f t="shared" si="7"/>
        <v>0</v>
      </c>
      <c r="E45" s="53">
        <f t="shared" si="8"/>
        <v>0</v>
      </c>
      <c r="F45" s="36"/>
      <c r="G45" s="36"/>
      <c r="H45" s="1"/>
      <c r="I45" s="1"/>
      <c r="J45" s="1"/>
      <c r="K45" s="1"/>
    </row>
    <row r="46" spans="1:11" ht="38.25">
      <c r="A46" s="8" t="s">
        <v>17</v>
      </c>
      <c r="B46" s="18" t="s">
        <v>129</v>
      </c>
      <c r="C46" s="9">
        <v>124</v>
      </c>
      <c r="D46" s="53">
        <f t="shared" si="7"/>
        <v>124</v>
      </c>
      <c r="E46" s="53">
        <f t="shared" si="8"/>
        <v>124</v>
      </c>
      <c r="F46" s="36"/>
      <c r="G46" s="36"/>
      <c r="H46" s="1">
        <f aca="true" t="shared" si="9" ref="H46:H52">F46+D46</f>
        <v>124</v>
      </c>
      <c r="I46" s="1">
        <f t="shared" si="1"/>
        <v>124</v>
      </c>
      <c r="J46" s="1"/>
      <c r="K46" s="1"/>
    </row>
    <row r="47" spans="1:11" ht="26.25" customHeight="1">
      <c r="A47" s="8" t="s">
        <v>89</v>
      </c>
      <c r="B47" s="17" t="s">
        <v>110</v>
      </c>
      <c r="C47" s="9">
        <v>168</v>
      </c>
      <c r="D47" s="53">
        <f t="shared" si="7"/>
        <v>168</v>
      </c>
      <c r="E47" s="53">
        <f t="shared" si="8"/>
        <v>168</v>
      </c>
      <c r="F47" s="36"/>
      <c r="G47" s="36"/>
      <c r="H47" s="1">
        <f t="shared" si="9"/>
        <v>168</v>
      </c>
      <c r="I47" s="1">
        <f t="shared" si="1"/>
        <v>168</v>
      </c>
      <c r="J47" s="1"/>
      <c r="K47" s="1"/>
    </row>
    <row r="48" spans="1:11" ht="25.5">
      <c r="A48" s="8" t="s">
        <v>80</v>
      </c>
      <c r="B48" s="17" t="s">
        <v>81</v>
      </c>
      <c r="C48" s="9">
        <v>8</v>
      </c>
      <c r="D48" s="53">
        <f t="shared" si="7"/>
        <v>8</v>
      </c>
      <c r="E48" s="53">
        <f t="shared" si="8"/>
        <v>8</v>
      </c>
      <c r="F48" s="36"/>
      <c r="G48" s="36"/>
      <c r="H48" s="1">
        <f t="shared" si="9"/>
        <v>8</v>
      </c>
      <c r="I48" s="1">
        <f t="shared" si="1"/>
        <v>8</v>
      </c>
      <c r="J48" s="1"/>
      <c r="K48" s="1"/>
    </row>
    <row r="49" spans="1:11" ht="25.5" customHeight="1" hidden="1">
      <c r="A49" s="8" t="s">
        <v>18</v>
      </c>
      <c r="B49" s="17" t="s">
        <v>19</v>
      </c>
      <c r="C49" s="9"/>
      <c r="D49" s="53">
        <f t="shared" si="7"/>
        <v>0</v>
      </c>
      <c r="E49" s="53">
        <f t="shared" si="8"/>
        <v>0</v>
      </c>
      <c r="F49" s="36"/>
      <c r="G49" s="36"/>
      <c r="H49" s="1">
        <f t="shared" si="9"/>
        <v>0</v>
      </c>
      <c r="I49" s="1">
        <f t="shared" si="1"/>
        <v>0</v>
      </c>
      <c r="J49" s="1"/>
      <c r="K49" s="1"/>
    </row>
    <row r="50" spans="1:11" ht="51">
      <c r="A50" s="8" t="s">
        <v>20</v>
      </c>
      <c r="B50" s="17" t="s">
        <v>111</v>
      </c>
      <c r="C50" s="9">
        <v>351.2</v>
      </c>
      <c r="D50" s="53">
        <f t="shared" si="7"/>
        <v>351.2</v>
      </c>
      <c r="E50" s="53">
        <f t="shared" si="8"/>
        <v>351.2</v>
      </c>
      <c r="F50" s="36"/>
      <c r="G50" s="36"/>
      <c r="H50" s="1">
        <f t="shared" si="9"/>
        <v>351.2</v>
      </c>
      <c r="I50" s="1">
        <f t="shared" si="1"/>
        <v>351.2</v>
      </c>
      <c r="J50" s="1"/>
      <c r="K50" s="1"/>
    </row>
    <row r="51" spans="1:11" ht="25.5" hidden="1">
      <c r="A51" s="8" t="s">
        <v>21</v>
      </c>
      <c r="B51" s="17" t="s">
        <v>22</v>
      </c>
      <c r="C51" s="9"/>
      <c r="D51" s="53">
        <f t="shared" si="7"/>
        <v>0</v>
      </c>
      <c r="E51" s="53">
        <f t="shared" si="8"/>
        <v>0</v>
      </c>
      <c r="F51" s="36"/>
      <c r="G51" s="36"/>
      <c r="H51" s="1">
        <f t="shared" si="9"/>
        <v>0</v>
      </c>
      <c r="I51" s="1">
        <f t="shared" si="1"/>
        <v>0</v>
      </c>
      <c r="J51" s="1"/>
      <c r="K51" s="1"/>
    </row>
    <row r="52" spans="1:11" ht="63.75">
      <c r="A52" s="8" t="s">
        <v>106</v>
      </c>
      <c r="B52" s="30" t="s">
        <v>112</v>
      </c>
      <c r="C52" s="9">
        <v>6.7</v>
      </c>
      <c r="D52" s="53">
        <f t="shared" si="7"/>
        <v>6.7</v>
      </c>
      <c r="E52" s="53">
        <f t="shared" si="8"/>
        <v>6.7</v>
      </c>
      <c r="F52" s="36"/>
      <c r="G52" s="36"/>
      <c r="H52" s="1">
        <f t="shared" si="9"/>
        <v>6.7</v>
      </c>
      <c r="I52" s="1">
        <f t="shared" si="1"/>
        <v>6.7</v>
      </c>
      <c r="J52" s="1"/>
      <c r="K52" s="1"/>
    </row>
    <row r="53" spans="1:10" ht="63.75" hidden="1">
      <c r="A53" s="8" t="s">
        <v>145</v>
      </c>
      <c r="B53" s="40" t="s">
        <v>146</v>
      </c>
      <c r="C53" s="9"/>
      <c r="D53" s="53">
        <f t="shared" si="7"/>
        <v>0</v>
      </c>
      <c r="E53" s="53">
        <f t="shared" si="8"/>
        <v>0</v>
      </c>
      <c r="J53" s="1"/>
    </row>
    <row r="54" spans="1:11" ht="38.25">
      <c r="A54" s="8" t="s">
        <v>23</v>
      </c>
      <c r="B54" s="30" t="s">
        <v>24</v>
      </c>
      <c r="C54" s="9">
        <v>260.3</v>
      </c>
      <c r="D54" s="53">
        <f t="shared" si="7"/>
        <v>260.3</v>
      </c>
      <c r="E54" s="53">
        <f t="shared" si="8"/>
        <v>260.3</v>
      </c>
      <c r="F54" s="36"/>
      <c r="G54" s="36"/>
      <c r="H54" s="1">
        <f>F54+D54</f>
        <v>260.3</v>
      </c>
      <c r="I54" s="1">
        <f t="shared" si="1"/>
        <v>260.3</v>
      </c>
      <c r="J54" s="1"/>
      <c r="K54" s="1"/>
    </row>
    <row r="55" spans="1:11" ht="12.75">
      <c r="A55" s="49" t="s">
        <v>25</v>
      </c>
      <c r="B55" s="49"/>
      <c r="C55" s="19">
        <f aca="true" t="shared" si="10" ref="C55:I55">SUM(C13:C54)</f>
        <v>106428.79999999999</v>
      </c>
      <c r="D55" s="55">
        <f>SUM(D13:D54)</f>
        <v>113446.70000000001</v>
      </c>
      <c r="E55" s="55">
        <f>SUM(E13:E54)</f>
        <v>117293.09999999999</v>
      </c>
      <c r="F55" s="36">
        <f t="shared" si="10"/>
        <v>8865.8</v>
      </c>
      <c r="G55" s="36">
        <f t="shared" si="10"/>
        <v>9263.5</v>
      </c>
      <c r="H55" s="36">
        <f t="shared" si="10"/>
        <v>112643</v>
      </c>
      <c r="I55" s="38">
        <f t="shared" si="10"/>
        <v>118658.09999999999</v>
      </c>
      <c r="J55" s="43"/>
      <c r="K55" s="1"/>
    </row>
    <row r="56" spans="1:11" ht="25.5">
      <c r="A56" s="5" t="s">
        <v>26</v>
      </c>
      <c r="B56" s="20" t="s">
        <v>27</v>
      </c>
      <c r="C56" s="19">
        <f>C57</f>
        <v>631972.2000000001</v>
      </c>
      <c r="D56" s="55">
        <f>D57</f>
        <v>661874.2000000001</v>
      </c>
      <c r="E56" s="55">
        <f>E57</f>
        <v>696794.5</v>
      </c>
      <c r="F56" s="12">
        <f>D55+F55</f>
        <v>122312.50000000001</v>
      </c>
      <c r="G56" s="1">
        <f>E55+G55</f>
        <v>126556.59999999999</v>
      </c>
      <c r="J56" s="1"/>
      <c r="K56" s="1"/>
    </row>
    <row r="57" spans="1:11" ht="38.25">
      <c r="A57" s="5" t="s">
        <v>28</v>
      </c>
      <c r="B57" s="20" t="s">
        <v>29</v>
      </c>
      <c r="C57" s="19">
        <f>C58+C61+C66</f>
        <v>631972.2000000001</v>
      </c>
      <c r="D57" s="55">
        <f>D58+D61+D66</f>
        <v>661874.2000000001</v>
      </c>
      <c r="E57" s="55">
        <f>E58+E61+E66</f>
        <v>696794.5</v>
      </c>
      <c r="J57" s="1"/>
      <c r="K57" s="1"/>
    </row>
    <row r="58" spans="1:11" ht="25.5">
      <c r="A58" s="5" t="s">
        <v>30</v>
      </c>
      <c r="B58" s="20" t="s">
        <v>152</v>
      </c>
      <c r="C58" s="19">
        <f>C59</f>
        <v>65888.7</v>
      </c>
      <c r="D58" s="55">
        <f>D59+D60</f>
        <v>67486.5</v>
      </c>
      <c r="E58" s="55">
        <f>E59+E60</f>
        <v>72687.40000000001</v>
      </c>
      <c r="J58" s="1"/>
      <c r="K58" s="1"/>
    </row>
    <row r="59" spans="1:11" ht="25.5">
      <c r="A59" s="8" t="s">
        <v>31</v>
      </c>
      <c r="B59" s="17" t="s">
        <v>32</v>
      </c>
      <c r="C59" s="9">
        <v>65888.7</v>
      </c>
      <c r="D59" s="53">
        <f>ROUND(C59*1.05,1)-1696.6</f>
        <v>67486.5</v>
      </c>
      <c r="E59" s="53">
        <f>ROUND(D59*1.05,1)+1826.6</f>
        <v>72687.40000000001</v>
      </c>
      <c r="J59" s="1"/>
      <c r="K59" s="1"/>
    </row>
    <row r="60" spans="1:11" ht="38.25" customHeight="1" hidden="1">
      <c r="A60" s="8" t="s">
        <v>84</v>
      </c>
      <c r="B60" s="17" t="s">
        <v>90</v>
      </c>
      <c r="C60" s="9"/>
      <c r="D60" s="53"/>
      <c r="E60" s="53"/>
      <c r="J60" s="1"/>
      <c r="K60" s="1"/>
    </row>
    <row r="61" spans="1:11" s="3" customFormat="1" ht="25.5">
      <c r="A61" s="5" t="s">
        <v>33</v>
      </c>
      <c r="B61" s="20" t="s">
        <v>34</v>
      </c>
      <c r="C61" s="19">
        <f>C65</f>
        <v>4177.6</v>
      </c>
      <c r="D61" s="55">
        <f>D64+D65+D62</f>
        <v>4386.5</v>
      </c>
      <c r="E61" s="55">
        <f>E64+E65+E62</f>
        <v>4605.8</v>
      </c>
      <c r="J61" s="1"/>
      <c r="K61" s="1"/>
    </row>
    <row r="62" spans="1:11" s="3" customFormat="1" ht="25.5" customHeight="1" hidden="1">
      <c r="A62" s="8" t="s">
        <v>104</v>
      </c>
      <c r="B62" s="17" t="s">
        <v>35</v>
      </c>
      <c r="C62" s="9"/>
      <c r="D62" s="53"/>
      <c r="E62" s="53"/>
      <c r="J62" s="1"/>
      <c r="K62" s="1"/>
    </row>
    <row r="63" spans="1:11" s="3" customFormat="1" ht="38.25" customHeight="1" hidden="1">
      <c r="A63" s="8" t="s">
        <v>36</v>
      </c>
      <c r="B63" s="17" t="s">
        <v>37</v>
      </c>
      <c r="C63" s="9"/>
      <c r="D63" s="53" t="e">
        <f>#REF!+#REF!+#REF!+#REF!</f>
        <v>#REF!</v>
      </c>
      <c r="E63" s="53"/>
      <c r="J63" s="1"/>
      <c r="K63" s="1"/>
    </row>
    <row r="64" spans="1:11" ht="12.75" customHeight="1" hidden="1">
      <c r="A64" s="8" t="s">
        <v>38</v>
      </c>
      <c r="B64" s="17"/>
      <c r="C64" s="9"/>
      <c r="D64" s="53"/>
      <c r="E64" s="53"/>
      <c r="J64" s="1"/>
      <c r="K64" s="1"/>
    </row>
    <row r="65" spans="1:11" ht="25.5">
      <c r="A65" s="8" t="s">
        <v>82</v>
      </c>
      <c r="B65" s="17" t="s">
        <v>83</v>
      </c>
      <c r="C65" s="9">
        <v>4177.6</v>
      </c>
      <c r="D65" s="53">
        <f>ROUND(C65*1.05,1)</f>
        <v>4386.5</v>
      </c>
      <c r="E65" s="53">
        <f>ROUND(D65*1.05,1)</f>
        <v>4605.8</v>
      </c>
      <c r="J65" s="1"/>
      <c r="K65" s="1"/>
    </row>
    <row r="66" spans="1:11" ht="25.5">
      <c r="A66" s="5" t="s">
        <v>39</v>
      </c>
      <c r="B66" s="20" t="s">
        <v>40</v>
      </c>
      <c r="C66" s="19">
        <f>C70+C72+C74+C80+C86</f>
        <v>561905.9</v>
      </c>
      <c r="D66" s="55">
        <f>D70+D72+D74+D80+D86</f>
        <v>590001.2000000001</v>
      </c>
      <c r="E66" s="55">
        <f>E70+E72+E74+E80+E86</f>
        <v>619501.3</v>
      </c>
      <c r="J66" s="1"/>
      <c r="K66" s="1"/>
    </row>
    <row r="67" spans="1:11" ht="25.5" customHeight="1" hidden="1">
      <c r="A67" s="8" t="s">
        <v>41</v>
      </c>
      <c r="B67" s="17" t="s">
        <v>42</v>
      </c>
      <c r="C67" s="9"/>
      <c r="D67" s="53"/>
      <c r="E67" s="53"/>
      <c r="J67" s="1"/>
      <c r="K67" s="1"/>
    </row>
    <row r="68" spans="1:11" ht="38.25" customHeight="1" hidden="1">
      <c r="A68" s="8" t="s">
        <v>43</v>
      </c>
      <c r="B68" s="17" t="s">
        <v>44</v>
      </c>
      <c r="C68" s="9"/>
      <c r="D68" s="53"/>
      <c r="E68" s="53"/>
      <c r="J68" s="1"/>
      <c r="K68" s="1"/>
    </row>
    <row r="69" spans="1:11" ht="38.25" customHeight="1" hidden="1">
      <c r="A69" s="8" t="s">
        <v>45</v>
      </c>
      <c r="B69" s="17" t="s">
        <v>46</v>
      </c>
      <c r="C69" s="9"/>
      <c r="D69" s="53"/>
      <c r="E69" s="53"/>
      <c r="J69" s="1"/>
      <c r="K69" s="1"/>
    </row>
    <row r="70" spans="1:11" ht="51" customHeight="1" hidden="1">
      <c r="A70" s="8" t="s">
        <v>47</v>
      </c>
      <c r="B70" s="17" t="s">
        <v>48</v>
      </c>
      <c r="C70" s="9"/>
      <c r="D70" s="53">
        <f aca="true" t="shared" si="11" ref="D70:E72">ROUND(C70*1.05,1)</f>
        <v>0</v>
      </c>
      <c r="E70" s="53">
        <f t="shared" si="11"/>
        <v>0</v>
      </c>
      <c r="J70" s="1"/>
      <c r="K70" s="1"/>
    </row>
    <row r="71" spans="1:11" ht="25.5" customHeight="1" hidden="1">
      <c r="A71" s="8" t="s">
        <v>49</v>
      </c>
      <c r="B71" s="17" t="s">
        <v>50</v>
      </c>
      <c r="C71" s="9"/>
      <c r="D71" s="53">
        <f t="shared" si="11"/>
        <v>0</v>
      </c>
      <c r="E71" s="53">
        <f t="shared" si="11"/>
        <v>0</v>
      </c>
      <c r="J71" s="1"/>
      <c r="K71" s="1"/>
    </row>
    <row r="72" spans="1:11" ht="38.25">
      <c r="A72" s="8" t="s">
        <v>51</v>
      </c>
      <c r="B72" s="17" t="s">
        <v>52</v>
      </c>
      <c r="C72" s="9">
        <v>1423.5</v>
      </c>
      <c r="D72" s="53">
        <f t="shared" si="11"/>
        <v>1494.7</v>
      </c>
      <c r="E72" s="53">
        <f t="shared" si="11"/>
        <v>1569.4</v>
      </c>
      <c r="J72" s="1"/>
      <c r="K72" s="1"/>
    </row>
    <row r="73" spans="1:11" ht="51" customHeight="1" hidden="1">
      <c r="A73" s="8" t="s">
        <v>53</v>
      </c>
      <c r="B73" s="17" t="s">
        <v>54</v>
      </c>
      <c r="C73" s="9"/>
      <c r="D73" s="53">
        <f aca="true" t="shared" si="12" ref="D73:D79">ROUND(C73*1.05,1)</f>
        <v>0</v>
      </c>
      <c r="E73" s="53">
        <f aca="true" t="shared" si="13" ref="E73:E80">ROUND(D73*1.05,1)</f>
        <v>0</v>
      </c>
      <c r="J73" s="1"/>
      <c r="K73" s="1"/>
    </row>
    <row r="74" spans="1:11" ht="38.25">
      <c r="A74" s="8" t="s">
        <v>55</v>
      </c>
      <c r="B74" s="17" t="s">
        <v>56</v>
      </c>
      <c r="C74" s="9">
        <v>8452.6</v>
      </c>
      <c r="D74" s="53">
        <f>ROUND(C74*1.05,1)</f>
        <v>8875.2</v>
      </c>
      <c r="E74" s="53">
        <f t="shared" si="13"/>
        <v>9319</v>
      </c>
      <c r="J74" s="1"/>
      <c r="K74" s="1"/>
    </row>
    <row r="75" spans="1:11" ht="38.25" customHeight="1" hidden="1">
      <c r="A75" s="8" t="s">
        <v>57</v>
      </c>
      <c r="B75" s="17" t="s">
        <v>58</v>
      </c>
      <c r="C75" s="9"/>
      <c r="D75" s="53">
        <f t="shared" si="12"/>
        <v>0</v>
      </c>
      <c r="E75" s="53">
        <f t="shared" si="13"/>
        <v>0</v>
      </c>
      <c r="J75" s="1"/>
      <c r="K75" s="1"/>
    </row>
    <row r="76" spans="1:11" ht="38.25" customHeight="1" hidden="1">
      <c r="A76" s="8" t="s">
        <v>59</v>
      </c>
      <c r="B76" s="17" t="s">
        <v>60</v>
      </c>
      <c r="C76" s="9"/>
      <c r="D76" s="53">
        <f t="shared" si="12"/>
        <v>0</v>
      </c>
      <c r="E76" s="53">
        <f t="shared" si="13"/>
        <v>0</v>
      </c>
      <c r="J76" s="1"/>
      <c r="K76" s="1"/>
    </row>
    <row r="77" spans="1:11" ht="38.25" customHeight="1" hidden="1">
      <c r="A77" s="8" t="s">
        <v>61</v>
      </c>
      <c r="B77" s="17" t="s">
        <v>62</v>
      </c>
      <c r="C77" s="9"/>
      <c r="D77" s="53">
        <f t="shared" si="12"/>
        <v>0</v>
      </c>
      <c r="E77" s="53">
        <f t="shared" si="13"/>
        <v>0</v>
      </c>
      <c r="J77" s="1"/>
      <c r="K77" s="1"/>
    </row>
    <row r="78" spans="1:11" ht="51" customHeight="1" hidden="1">
      <c r="A78" s="8" t="s">
        <v>63</v>
      </c>
      <c r="B78" s="17" t="s">
        <v>64</v>
      </c>
      <c r="C78" s="9"/>
      <c r="D78" s="53">
        <f t="shared" si="12"/>
        <v>0</v>
      </c>
      <c r="E78" s="53">
        <f t="shared" si="13"/>
        <v>0</v>
      </c>
      <c r="J78" s="1"/>
      <c r="K78" s="1"/>
    </row>
    <row r="79" spans="1:11" ht="38.25" customHeight="1" hidden="1">
      <c r="A79" s="8" t="s">
        <v>65</v>
      </c>
      <c r="B79" s="17" t="s">
        <v>62</v>
      </c>
      <c r="C79" s="9"/>
      <c r="D79" s="53">
        <f t="shared" si="12"/>
        <v>0</v>
      </c>
      <c r="E79" s="53">
        <f t="shared" si="13"/>
        <v>0</v>
      </c>
      <c r="J79" s="1"/>
      <c r="K79" s="1"/>
    </row>
    <row r="80" spans="1:11" ht="38.25">
      <c r="A80" s="8" t="s">
        <v>66</v>
      </c>
      <c r="B80" s="17" t="s">
        <v>67</v>
      </c>
      <c r="C80" s="9">
        <v>552029.8</v>
      </c>
      <c r="D80" s="53">
        <f>ROUND(C80*1.05,1)</f>
        <v>579631.3</v>
      </c>
      <c r="E80" s="53">
        <f t="shared" si="13"/>
        <v>608612.9</v>
      </c>
      <c r="J80" s="1"/>
      <c r="K80" s="1"/>
    </row>
    <row r="81" spans="1:11" ht="38.25" customHeight="1" hidden="1">
      <c r="A81" s="8" t="s">
        <v>68</v>
      </c>
      <c r="B81" s="17" t="s">
        <v>58</v>
      </c>
      <c r="C81" s="9"/>
      <c r="D81" s="53">
        <f aca="true" t="shared" si="14" ref="D81:D86">ROUND(C81*1.05,1)</f>
        <v>0</v>
      </c>
      <c r="E81" s="53">
        <f aca="true" t="shared" si="15" ref="E81:E86">ROUND(D81*1.05,1)</f>
        <v>0</v>
      </c>
      <c r="J81" s="1"/>
      <c r="K81" s="1"/>
    </row>
    <row r="82" spans="1:11" ht="76.5" customHeight="1" hidden="1">
      <c r="A82" s="8" t="s">
        <v>71</v>
      </c>
      <c r="B82" s="17" t="s">
        <v>72</v>
      </c>
      <c r="C82" s="9"/>
      <c r="D82" s="53">
        <f t="shared" si="14"/>
        <v>0</v>
      </c>
      <c r="E82" s="53">
        <f t="shared" si="15"/>
        <v>0</v>
      </c>
      <c r="J82" s="1"/>
      <c r="K82" s="1"/>
    </row>
    <row r="83" spans="1:11" ht="51" customHeight="1" hidden="1">
      <c r="A83" s="8" t="s">
        <v>69</v>
      </c>
      <c r="B83" s="17" t="s">
        <v>70</v>
      </c>
      <c r="C83" s="9"/>
      <c r="D83" s="53">
        <f t="shared" si="14"/>
        <v>0</v>
      </c>
      <c r="E83" s="53">
        <f t="shared" si="15"/>
        <v>0</v>
      </c>
      <c r="J83" s="1"/>
      <c r="K83" s="1"/>
    </row>
    <row r="84" spans="1:11" ht="76.5" customHeight="1" hidden="1">
      <c r="A84" s="8" t="s">
        <v>91</v>
      </c>
      <c r="B84" s="31" t="s">
        <v>93</v>
      </c>
      <c r="C84" s="9"/>
      <c r="D84" s="53">
        <f t="shared" si="14"/>
        <v>0</v>
      </c>
      <c r="E84" s="53">
        <f t="shared" si="15"/>
        <v>0</v>
      </c>
      <c r="J84" s="1"/>
      <c r="K84" s="1"/>
    </row>
    <row r="85" spans="1:11" ht="76.5" customHeight="1" hidden="1">
      <c r="A85" s="8" t="s">
        <v>92</v>
      </c>
      <c r="B85" s="31" t="s">
        <v>94</v>
      </c>
      <c r="C85" s="9"/>
      <c r="D85" s="53">
        <f t="shared" si="14"/>
        <v>0</v>
      </c>
      <c r="E85" s="53">
        <f t="shared" si="15"/>
        <v>0</v>
      </c>
      <c r="J85" s="1"/>
      <c r="K85" s="1"/>
    </row>
    <row r="86" spans="1:11" ht="25.5" customHeight="1" hidden="1">
      <c r="A86" s="8" t="s">
        <v>73</v>
      </c>
      <c r="B86" s="17" t="s">
        <v>74</v>
      </c>
      <c r="C86" s="9"/>
      <c r="D86" s="53">
        <f t="shared" si="14"/>
        <v>0</v>
      </c>
      <c r="E86" s="53">
        <f t="shared" si="15"/>
        <v>0</v>
      </c>
      <c r="J86" s="1"/>
      <c r="K86" s="1"/>
    </row>
    <row r="87" spans="1:11" ht="38.25" customHeight="1" hidden="1">
      <c r="A87" s="8" t="s">
        <v>97</v>
      </c>
      <c r="B87" s="17" t="s">
        <v>75</v>
      </c>
      <c r="C87" s="9"/>
      <c r="D87" s="53"/>
      <c r="E87" s="53"/>
      <c r="J87" s="1">
        <f>C87*1.05</f>
        <v>0</v>
      </c>
      <c r="K87" s="1">
        <f>J87*1.05</f>
        <v>0</v>
      </c>
    </row>
    <row r="88" spans="1:11" ht="51" customHeight="1" hidden="1">
      <c r="A88" s="8" t="s">
        <v>96</v>
      </c>
      <c r="B88" s="17" t="s">
        <v>76</v>
      </c>
      <c r="C88" s="9"/>
      <c r="D88" s="53"/>
      <c r="E88" s="53"/>
      <c r="J88" s="1">
        <f>C88*1.05</f>
        <v>0</v>
      </c>
      <c r="K88" s="1">
        <f>J88*1.05</f>
        <v>0</v>
      </c>
    </row>
    <row r="89" spans="1:11" ht="25.5" customHeight="1" hidden="1">
      <c r="A89" s="8" t="s">
        <v>95</v>
      </c>
      <c r="B89" s="17" t="s">
        <v>98</v>
      </c>
      <c r="C89" s="9"/>
      <c r="D89" s="53"/>
      <c r="E89" s="53"/>
      <c r="J89" s="1">
        <f>C89*1.05</f>
        <v>0</v>
      </c>
      <c r="K89" s="1">
        <f>J89*1.05</f>
        <v>0</v>
      </c>
    </row>
    <row r="90" spans="1:5" ht="12.75">
      <c r="A90" s="49" t="s">
        <v>77</v>
      </c>
      <c r="B90" s="49"/>
      <c r="C90" s="19">
        <f>C55+C56</f>
        <v>738401</v>
      </c>
      <c r="D90" s="55">
        <f>D55+D56</f>
        <v>775320.9000000001</v>
      </c>
      <c r="E90" s="55">
        <f>E55+E56</f>
        <v>814087.6</v>
      </c>
    </row>
    <row r="91" spans="1:4" ht="12.75">
      <c r="A91" s="25"/>
      <c r="B91" s="25"/>
      <c r="C91" s="25"/>
      <c r="D91" s="26"/>
    </row>
    <row r="92" spans="1:5" ht="15.75" customHeight="1">
      <c r="A92" s="44"/>
      <c r="B92" s="44"/>
      <c r="C92" s="44"/>
      <c r="D92" s="45"/>
      <c r="E92" s="45"/>
    </row>
    <row r="93" spans="1:4" ht="13.5" customHeight="1">
      <c r="A93" s="50"/>
      <c r="B93" s="50"/>
      <c r="C93" s="50"/>
      <c r="D93" s="50"/>
    </row>
    <row r="94" spans="1:5" ht="14.25">
      <c r="A94" s="23"/>
      <c r="B94" s="23"/>
      <c r="C94" s="23"/>
      <c r="D94" s="21"/>
      <c r="E94" s="1"/>
    </row>
    <row r="95" spans="1:4" ht="14.25">
      <c r="A95" s="23"/>
      <c r="B95" s="23"/>
      <c r="C95" s="23"/>
      <c r="D95" s="21"/>
    </row>
    <row r="96" spans="1:4" ht="14.25">
      <c r="A96" s="23"/>
      <c r="B96" s="23"/>
      <c r="C96" s="23"/>
      <c r="D96" s="21"/>
    </row>
    <row r="97" spans="1:4" ht="14.25">
      <c r="A97" s="23"/>
      <c r="B97" s="23"/>
      <c r="C97" s="23"/>
      <c r="D97" s="21"/>
    </row>
    <row r="98" spans="1:4" ht="14.25">
      <c r="A98" s="23"/>
      <c r="B98" s="23"/>
      <c r="C98" s="23"/>
      <c r="D98" s="21"/>
    </row>
    <row r="99" spans="1:4" ht="14.25">
      <c r="A99" s="23"/>
      <c r="B99" s="23"/>
      <c r="C99" s="23"/>
      <c r="D99" s="21"/>
    </row>
    <row r="100" spans="1:4" ht="14.25">
      <c r="A100" s="23"/>
      <c r="B100" s="23"/>
      <c r="C100" s="23"/>
      <c r="D100" s="21"/>
    </row>
    <row r="101" spans="1:4" ht="14.25">
      <c r="A101" s="23"/>
      <c r="B101" s="23"/>
      <c r="C101" s="23"/>
      <c r="D101" s="21"/>
    </row>
    <row r="102" spans="1:4" ht="14.25">
      <c r="A102" s="23"/>
      <c r="B102" s="23"/>
      <c r="C102" s="23"/>
      <c r="D102" s="21"/>
    </row>
    <row r="103" spans="1:4" ht="14.25">
      <c r="A103" s="23"/>
      <c r="B103" s="23"/>
      <c r="C103" s="23"/>
      <c r="D103" s="21"/>
    </row>
    <row r="104" spans="1:4" ht="14.25">
      <c r="A104" s="23"/>
      <c r="B104" s="23"/>
      <c r="C104" s="23"/>
      <c r="D104" s="21"/>
    </row>
    <row r="105" spans="1:4" ht="14.25">
      <c r="A105" s="24"/>
      <c r="B105" s="24"/>
      <c r="C105" s="24"/>
      <c r="D105" s="22"/>
    </row>
    <row r="106" spans="1:4" ht="14.25">
      <c r="A106" s="24"/>
      <c r="B106" s="24"/>
      <c r="C106" s="24"/>
      <c r="D106" s="22"/>
    </row>
    <row r="107" spans="1:4" ht="14.25">
      <c r="A107" s="24"/>
      <c r="B107" s="24"/>
      <c r="C107" s="24"/>
      <c r="D107" s="22"/>
    </row>
    <row r="108" spans="1:4" ht="14.25">
      <c r="A108" s="24"/>
      <c r="B108" s="24"/>
      <c r="C108" s="24"/>
      <c r="D108" s="22"/>
    </row>
    <row r="109" spans="1:4" ht="14.25">
      <c r="A109" s="24"/>
      <c r="B109" s="24"/>
      <c r="C109" s="24"/>
      <c r="D109" s="22"/>
    </row>
    <row r="110" spans="1:4" ht="14.25">
      <c r="A110" s="24"/>
      <c r="B110" s="24"/>
      <c r="C110" s="24"/>
      <c r="D110" s="22"/>
    </row>
  </sheetData>
  <sheetProtection/>
  <mergeCells count="17">
    <mergeCell ref="A7:E7"/>
    <mergeCell ref="D9:D10"/>
    <mergeCell ref="A1:E1"/>
    <mergeCell ref="A2:E2"/>
    <mergeCell ref="A3:E3"/>
    <mergeCell ref="A5:E5"/>
    <mergeCell ref="B4:E4"/>
    <mergeCell ref="G9:G10"/>
    <mergeCell ref="E9:E10"/>
    <mergeCell ref="F9:F10"/>
    <mergeCell ref="A12:B12"/>
    <mergeCell ref="A93:D93"/>
    <mergeCell ref="A90:B90"/>
    <mergeCell ref="A55:B55"/>
    <mergeCell ref="C9:C10"/>
    <mergeCell ref="B9:B10"/>
    <mergeCell ref="A9:A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MUSLIMDOHOD</cp:lastModifiedBy>
  <cp:lastPrinted>2014-11-25T06:18:09Z</cp:lastPrinted>
  <dcterms:created xsi:type="dcterms:W3CDTF">2002-01-25T11:20:01Z</dcterms:created>
  <dcterms:modified xsi:type="dcterms:W3CDTF">2014-11-25T08:12:40Z</dcterms:modified>
  <cp:category/>
  <cp:version/>
  <cp:contentType/>
  <cp:contentStatus/>
</cp:coreProperties>
</file>