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748" activeTab="15"/>
  </bookViews>
  <sheets>
    <sheet name="1" sheetId="1" r:id="rId1"/>
    <sheet name="фот" sheetId="4" r:id="rId2"/>
    <sheet name="шт он" sheetId="15" r:id="rId3"/>
    <sheet name="САЗ" sheetId="25" r:id="rId4"/>
    <sheet name="эксковатор" sheetId="28" state="hidden" r:id="rId5"/>
    <sheet name="трактор" sheetId="23" r:id="rId6"/>
    <sheet name="итог топлива" sheetId="26" state="hidden" r:id="rId7"/>
    <sheet name="материалы" sheetId="2" r:id="rId8"/>
    <sheet name="аммортиз" sheetId="12" state="hidden" r:id="rId9"/>
    <sheet name="ремонт авто все (часть)" sheetId="31" state="hidden" r:id="rId10"/>
    <sheet name="ремонт авто все" sheetId="19" state="hidden" r:id="rId11"/>
    <sheet name="общ" sheetId="18" state="hidden" r:id="rId12"/>
    <sheet name="Лист1" sheetId="27" state="hidden" r:id="rId13"/>
    <sheet name="РГ" sheetId="29" state="hidden" r:id="rId14"/>
    <sheet name="трн" sheetId="30" r:id="rId15"/>
    <sheet name="ОТ" sheetId="16" r:id="rId16"/>
  </sheets>
  <externalReferences>
    <externalReference r:id="rId17"/>
    <externalReference r:id="rId18"/>
  </externalReferences>
  <definedNames>
    <definedName name="_xlnm.Print_Area" localSheetId="0">'1'!$A$1:$N$59</definedName>
    <definedName name="_xlnm.Print_Area" localSheetId="8">аммортиз!$A$1:$U$23</definedName>
    <definedName name="_xlnm.Print_Area" localSheetId="7">материалы!$A$1:$I$27</definedName>
    <definedName name="_xlnm.Print_Area" localSheetId="15">ОТ!$A$1:$F$32</definedName>
    <definedName name="_xlnm.Print_Area" localSheetId="3">САЗ!$A$1:$BF$77</definedName>
    <definedName name="_xlnm.Print_Area" localSheetId="5">трактор!$A$1:$BD$43</definedName>
    <definedName name="_xlnm.Print_Area" localSheetId="1">фот!$A$1:$K$12</definedName>
    <definedName name="_xlnm.Print_Area" localSheetId="2">'шт он'!$A$1:$K$51</definedName>
    <definedName name="_xlnm.Print_Area" localSheetId="4">эксковатор!$A$1:$BD$28</definedName>
  </definedNames>
  <calcPr calcId="125725"/>
</workbook>
</file>

<file path=xl/calcChain.xml><?xml version="1.0" encoding="utf-8"?>
<calcChain xmlns="http://schemas.openxmlformats.org/spreadsheetml/2006/main">
  <c r="P18" i="1"/>
  <c r="L20"/>
  <c r="L19"/>
  <c r="S14" i="12" l="1"/>
  <c r="D21" i="15" l="1"/>
  <c r="E21" s="1"/>
  <c r="F21" s="1"/>
  <c r="G21" s="1"/>
  <c r="C22"/>
  <c r="Q8" i="12"/>
  <c r="Q9"/>
  <c r="Q7"/>
  <c r="Q6"/>
  <c r="N19"/>
  <c r="A19"/>
  <c r="M5" i="15"/>
  <c r="M6" s="1"/>
  <c r="M7" s="1"/>
  <c r="M8" s="1"/>
  <c r="T6" i="12"/>
  <c r="T7"/>
  <c r="U7" s="1"/>
  <c r="T8"/>
  <c r="T9"/>
  <c r="O22" i="1"/>
  <c r="Q17"/>
  <c r="U9" i="12" l="1"/>
  <c r="U6"/>
  <c r="T14"/>
  <c r="U8"/>
  <c r="Q14"/>
  <c r="G22" i="15"/>
  <c r="E22"/>
  <c r="U14" i="12" l="1"/>
  <c r="F22" i="15"/>
  <c r="D37" i="19"/>
  <c r="L15" i="1" l="1"/>
  <c r="Q12" l="1"/>
  <c r="N22" i="12" l="1"/>
  <c r="F22"/>
  <c r="A22"/>
  <c r="N21"/>
  <c r="F21"/>
  <c r="A21"/>
  <c r="N20"/>
  <c r="F20"/>
  <c r="A20"/>
  <c r="F19"/>
  <c r="Q19" s="1"/>
  <c r="Q21" l="1"/>
  <c r="Q20"/>
  <c r="Q22"/>
  <c r="V1"/>
  <c r="K65" i="29"/>
  <c r="K66" s="1"/>
  <c r="K67" s="1"/>
  <c r="B3" i="26"/>
  <c r="D6"/>
  <c r="D28" i="28"/>
  <c r="D24"/>
  <c r="A24"/>
  <c r="O18"/>
  <c r="K18"/>
  <c r="H18"/>
  <c r="W15"/>
  <c r="F24" l="1"/>
  <c r="C26" s="1"/>
  <c r="R18"/>
  <c r="A26" s="1"/>
  <c r="G26" s="1"/>
  <c r="S19" l="1"/>
  <c r="Y19" s="1"/>
  <c r="A28"/>
  <c r="L25"/>
  <c r="L12" i="1"/>
  <c r="C7" i="26" l="1"/>
  <c r="B6" l="1"/>
  <c r="B5" l="1"/>
  <c r="B4" l="1"/>
  <c r="L21" i="1" l="1"/>
  <c r="D28" i="15" l="1"/>
  <c r="E28" s="1"/>
  <c r="D27"/>
  <c r="E27" s="1"/>
  <c r="F27" s="1"/>
  <c r="G27" s="1"/>
  <c r="D26"/>
  <c r="E26" s="1"/>
  <c r="C29"/>
  <c r="F28"/>
  <c r="G28" s="1"/>
  <c r="C15"/>
  <c r="E29" l="1"/>
  <c r="F26"/>
  <c r="H42" l="1"/>
  <c r="F29"/>
  <c r="G26"/>
  <c r="H46"/>
  <c r="G29" l="1"/>
  <c r="H44"/>
  <c r="H45"/>
  <c r="H47"/>
  <c r="H43"/>
  <c r="E13" l="1"/>
  <c r="G14"/>
  <c r="G15" s="1"/>
  <c r="E15"/>
  <c r="G8" l="1"/>
  <c r="G7"/>
  <c r="G6"/>
  <c r="G5"/>
  <c r="F14"/>
  <c r="H14" s="1"/>
  <c r="I14" s="1"/>
  <c r="J14" s="1"/>
  <c r="F13"/>
  <c r="K14" l="1"/>
  <c r="H5"/>
  <c r="H7"/>
  <c r="H8"/>
  <c r="H6"/>
  <c r="F15"/>
  <c r="H13"/>
  <c r="H15" l="1"/>
  <c r="I13"/>
  <c r="J13" s="1"/>
  <c r="I15" l="1"/>
  <c r="K13"/>
  <c r="K15" s="1"/>
  <c r="K16" s="1"/>
  <c r="J15"/>
  <c r="J16" s="1"/>
  <c r="B2" i="26" l="1"/>
  <c r="B7" s="1"/>
  <c r="O25" i="1" l="1"/>
  <c r="O7"/>
  <c r="BD29" i="28"/>
  <c r="D7" i="26"/>
  <c r="BF5" i="28"/>
  <c r="L12" i="15"/>
  <c r="N19" s="1"/>
</calcChain>
</file>

<file path=xl/comments1.xml><?xml version="1.0" encoding="utf-8"?>
<comments xmlns="http://schemas.openxmlformats.org/spreadsheetml/2006/main">
  <authors>
    <author>Автор</author>
  </authors>
  <commentList>
    <comment ref="H4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трансп налог
</t>
        </r>
      </text>
    </comment>
  </commentList>
</comments>
</file>

<file path=xl/sharedStrings.xml><?xml version="1.0" encoding="utf-8"?>
<sst xmlns="http://schemas.openxmlformats.org/spreadsheetml/2006/main" count="917" uniqueCount="477">
  <si>
    <t>Примечание</t>
  </si>
  <si>
    <t xml:space="preserve">п/п </t>
  </si>
  <si>
    <t>Показатели</t>
  </si>
  <si>
    <t xml:space="preserve"> Ед. изм. </t>
  </si>
  <si>
    <t>ед.</t>
  </si>
  <si>
    <t>Продолжительность смены</t>
  </si>
  <si>
    <t>час</t>
  </si>
  <si>
    <t>%</t>
  </si>
  <si>
    <t>м3</t>
  </si>
  <si>
    <t>км</t>
  </si>
  <si>
    <t>Затраты на оплату труда</t>
  </si>
  <si>
    <t>Отчисления из фонда оплаты труда</t>
  </si>
  <si>
    <t>Амортизация</t>
  </si>
  <si>
    <t>Затраты на топливо</t>
  </si>
  <si>
    <t>Затраты на материалы</t>
  </si>
  <si>
    <t>Общеэксплуатационные расходы</t>
  </si>
  <si>
    <t>Всего расходов по эксплуатации</t>
  </si>
  <si>
    <t>Внеэксплуатационные расходы</t>
  </si>
  <si>
    <t>Расходы по полной себестоимости</t>
  </si>
  <si>
    <t>Себестоимость вывоза 1 м3 ТБО</t>
  </si>
  <si>
    <t>Всего</t>
  </si>
  <si>
    <t>Итого:</t>
  </si>
  <si>
    <t>Примечания</t>
  </si>
  <si>
    <t>ИТОГО:</t>
  </si>
  <si>
    <t>Статьи затрат</t>
  </si>
  <si>
    <t>№ п/п</t>
  </si>
  <si>
    <t>х</t>
  </si>
  <si>
    <t>Число ездок с ТБО, всего, в том числе по маркам машин</t>
  </si>
  <si>
    <t>Koл-во ТБО, загружаемых в спецмашину за 1 рейс, всего в том числе по маркам машин</t>
  </si>
  <si>
    <t>Оплата работ по приему платежей от населения</t>
  </si>
  <si>
    <t>Водитель</t>
  </si>
  <si>
    <t>Расчет затрат по статье</t>
  </si>
  <si>
    <t>"Материалы" во время сбора отходов за 1 рейс</t>
  </si>
  <si>
    <t>Вид работы и маркаавтомашины</t>
  </si>
  <si>
    <t>Смазочные материалы</t>
  </si>
  <si>
    <t>Норма расхода смазочных материалов на 100 л.жидкого топлива</t>
  </si>
  <si>
    <t>Расход жидкого топлива за время сбора отходов за 1 рейс (л.)</t>
  </si>
  <si>
    <t>Расход смазочных материалов за время сбора отходов за 1 рейс (л.)</t>
  </si>
  <si>
    <t>Затраты на смазочные материалы за время сбора отходов за 1 рейс</t>
  </si>
  <si>
    <t>Моторные масла, л</t>
  </si>
  <si>
    <t>Трансмиссионные масла, л</t>
  </si>
  <si>
    <t>Специальные масла, л</t>
  </si>
  <si>
    <t>Пластичные (консистентные) смазки, кг</t>
  </si>
  <si>
    <t>Вид работы и марка автомашины</t>
  </si>
  <si>
    <t>Часовые тарифные ставки</t>
  </si>
  <si>
    <t>Надбавка за класность</t>
  </si>
  <si>
    <t>Продолжительность сбора отходов (час)</t>
  </si>
  <si>
    <t>рабочий</t>
  </si>
  <si>
    <t>Расчет затрат по статьям</t>
  </si>
  <si>
    <t>Расчет</t>
  </si>
  <si>
    <t>Итого за 1 рейс</t>
  </si>
  <si>
    <t>Количество рейсов в день</t>
  </si>
  <si>
    <t>Продолжительность рабочего дня</t>
  </si>
  <si>
    <t>трактор МТЗ-82.1</t>
  </si>
  <si>
    <t>Трактор МТЗ-82.1</t>
  </si>
  <si>
    <t>САЗ-ГАЗ-53-3305 (с/с)</t>
  </si>
  <si>
    <t>Стоимость за 1 л.смазоных материалов</t>
  </si>
  <si>
    <t>Итого за день</t>
  </si>
  <si>
    <t>Марка и модель транспортного средства или иной техники</t>
  </si>
  <si>
    <t>Год ввода в эксп.</t>
  </si>
  <si>
    <t>Балансовая стоимость</t>
  </si>
  <si>
    <t>Норма амортизации %</t>
  </si>
  <si>
    <t>САЗ-ГАЗ 3507-01</t>
  </si>
  <si>
    <t>Прицеп 2ПТС-4</t>
  </si>
  <si>
    <t>Затраты на смазочные материалы за время сбора отходов за 2 рейса</t>
  </si>
  <si>
    <t>2 рабочих</t>
  </si>
  <si>
    <t>руб.</t>
  </si>
  <si>
    <t>№/№ п/п</t>
  </si>
  <si>
    <t>Должность, профессия</t>
  </si>
  <si>
    <t>Кол-во ед.</t>
  </si>
  <si>
    <t>Разряд</t>
  </si>
  <si>
    <t>Часовой тариф руб.коп.</t>
  </si>
  <si>
    <t>Премия 40 %</t>
  </si>
  <si>
    <t>4 раз.</t>
  </si>
  <si>
    <t>Рабочий по саночистке</t>
  </si>
  <si>
    <t>2 раз.</t>
  </si>
  <si>
    <t>Слесарь - ремонтник</t>
  </si>
  <si>
    <t>Аккумуляторщик</t>
  </si>
  <si>
    <t>4раз.</t>
  </si>
  <si>
    <t>Р А С Ч Е Т</t>
  </si>
  <si>
    <t>в условиях 40 часовой недели (165,58 ч.)</t>
  </si>
  <si>
    <t>№№ п/п</t>
  </si>
  <si>
    <t>Индекс</t>
  </si>
  <si>
    <t>Утвержд. часовой тариф руб.коп.</t>
  </si>
  <si>
    <t>Диференцированные часовые ставки</t>
  </si>
  <si>
    <t>Начальник МУП ПУЖКХ</t>
  </si>
  <si>
    <t>Трактор МТЗ-80</t>
  </si>
  <si>
    <t>Норма аммортизации в год</t>
  </si>
  <si>
    <t>Итого за год</t>
  </si>
  <si>
    <t>Затраты на смазочные материалы за год</t>
  </si>
  <si>
    <t xml:space="preserve">надбавка при работе спецмашин в   черте  города   с  частыми 1 остановками (в среднем, более  чем   одна  на   1 км  общего пробега) - до 10%; </t>
  </si>
  <si>
    <t>Наименование должности</t>
  </si>
  <si>
    <t>Кол-во единиц</t>
  </si>
  <si>
    <t>Должн. оклад, руб.</t>
  </si>
  <si>
    <t>Всего в месяц, руб.</t>
  </si>
  <si>
    <t>Главный механик</t>
  </si>
  <si>
    <t>Диспетчер</t>
  </si>
  <si>
    <t>Всего в год, руб.</t>
  </si>
  <si>
    <t>Вредн. 12 %</t>
  </si>
  <si>
    <t>Итого</t>
  </si>
  <si>
    <t>при полной отработке рабочего времени.</t>
  </si>
  <si>
    <t>Механик</t>
  </si>
  <si>
    <t>Пробег машин за один рейс, всего в том числе по маркам машин</t>
  </si>
  <si>
    <t xml:space="preserve">Аппарат управления </t>
  </si>
  <si>
    <t>условиях труды в размере составляет</t>
  </si>
  <si>
    <t>Обслуживающий персонал</t>
  </si>
  <si>
    <t>Гудермесского района</t>
  </si>
  <si>
    <t>План</t>
  </si>
  <si>
    <t>Кагиров А.М.</t>
  </si>
  <si>
    <t>"оплата труда" и "отчисления от расходов на оплаты труда"</t>
  </si>
  <si>
    <t>Страховые взносы 30,2 %</t>
  </si>
  <si>
    <t>Страховые взносы 30,2%</t>
  </si>
  <si>
    <t>Ед. изм.</t>
  </si>
  <si>
    <t xml:space="preserve">Количество </t>
  </si>
  <si>
    <t>Цена руб.</t>
  </si>
  <si>
    <t>Планируемые затраты, руб.</t>
  </si>
  <si>
    <t>Спецпитание для профессий с вредными условиями труда</t>
  </si>
  <si>
    <t>л.</t>
  </si>
  <si>
    <t>Мыло и моющие средства</t>
  </si>
  <si>
    <t>кг</t>
  </si>
  <si>
    <t>1.Спецпитание для профессий с вредными условиями труда</t>
  </si>
  <si>
    <t>Количество рабочих смен работников с вредными условиями труда в год</t>
  </si>
  <si>
    <t>Норма выдачи молока на 1 работника в смену (л/чел.)</t>
  </si>
  <si>
    <t>Цена за 1 л. молока (руб.)</t>
  </si>
  <si>
    <t>2 Мыло и моющие средства</t>
  </si>
  <si>
    <t>Количество работников (чел.)</t>
  </si>
  <si>
    <t xml:space="preserve">Норма выдачи мыла на 1 работника в месяц (кг/чел./мес.) </t>
  </si>
  <si>
    <t>Норма выдачи мыла на 1 работника в год (кг/чел./год)</t>
  </si>
  <si>
    <t>Общий расход мыла (кг/год)</t>
  </si>
  <si>
    <t>Цена за ед. изм. мыла (руб./кг)</t>
  </si>
  <si>
    <t>3. Спецодежда и средства индивидуальной средства защиты</t>
  </si>
  <si>
    <t xml:space="preserve">Наименование </t>
  </si>
  <si>
    <t>ед. изм</t>
  </si>
  <si>
    <t>нормы обеспеченности в год на 1 чел. в ед. изм.</t>
  </si>
  <si>
    <t>кол-во
 на штат</t>
  </si>
  <si>
    <t>Цена за ед. изм.</t>
  </si>
  <si>
    <t>Сумма, руб.</t>
  </si>
  <si>
    <t>жилет сигнальный</t>
  </si>
  <si>
    <t>шт.</t>
  </si>
  <si>
    <t>комбинезон хлопчатобумажный</t>
  </si>
  <si>
    <t>рукавицы комбинированные</t>
  </si>
  <si>
    <t>пара</t>
  </si>
  <si>
    <t>куртка на утепляющей прокладке</t>
  </si>
  <si>
    <t>брюки на утепляющей прокладке</t>
  </si>
  <si>
    <t>меховые рукавицы</t>
  </si>
  <si>
    <t>сапоги резиновые</t>
  </si>
  <si>
    <t>ботинки кожаные</t>
  </si>
  <si>
    <t>Утверждаю</t>
  </si>
  <si>
    <t xml:space="preserve">по ремонту авто и спецтехники </t>
  </si>
  <si>
    <t xml:space="preserve">МУП ПУЖКХ Гудермесского района </t>
  </si>
  <si>
    <t>Государственный номер</t>
  </si>
  <si>
    <t>Стоимость ремонта, руб</t>
  </si>
  <si>
    <t>М022АА 95РУС</t>
  </si>
  <si>
    <t>М023АА 95РУС</t>
  </si>
  <si>
    <t>А734АР 95РУС</t>
  </si>
  <si>
    <t>К759ОК 95РУС</t>
  </si>
  <si>
    <t>б/н</t>
  </si>
  <si>
    <t>ОХ-1216</t>
  </si>
  <si>
    <t>ОХ-1217</t>
  </si>
  <si>
    <t>ОХ-1218</t>
  </si>
  <si>
    <t>Трактор МТЗ-82</t>
  </si>
  <si>
    <t>Элембаев Ю.А.</t>
  </si>
  <si>
    <t>Объем вывоза ТБО, тыс. куб.м</t>
  </si>
  <si>
    <t>Рекомендуемый норматив общеэксплуатационных расходов, в процентах от фонда оплаты труда рабочих, %</t>
  </si>
  <si>
    <t>свыше 250</t>
  </si>
  <si>
    <t>60-64</t>
  </si>
  <si>
    <t>250-101</t>
  </si>
  <si>
    <t>65-69</t>
  </si>
  <si>
    <t>100-51</t>
  </si>
  <si>
    <t>70-79</t>
  </si>
  <si>
    <t>50-10</t>
  </si>
  <si>
    <t>80-90</t>
  </si>
  <si>
    <t>менее 10</t>
  </si>
  <si>
    <t>91-100</t>
  </si>
  <si>
    <t>Наименование показателя</t>
  </si>
  <si>
    <t>Обозначение</t>
  </si>
  <si>
    <t>Численная величина</t>
  </si>
  <si>
    <t>Вид топлива</t>
  </si>
  <si>
    <t>-</t>
  </si>
  <si>
    <t>дизельное</t>
  </si>
  <si>
    <t>+</t>
  </si>
  <si>
    <t>Расход топлива на транспортное движение мусоровоза</t>
  </si>
  <si>
    <t>л/100 км</t>
  </si>
  <si>
    <t>Надбавки к линейному расходу топлива на выполнение транспортной работы по вывозу ТБО</t>
  </si>
  <si>
    <t>л/цикл</t>
  </si>
  <si>
    <t>л</t>
  </si>
  <si>
    <t>Цена топлива</t>
  </si>
  <si>
    <t>руб./л</t>
  </si>
  <si>
    <t>Ц</t>
  </si>
  <si>
    <t>/</t>
  </si>
  <si>
    <t>=</t>
  </si>
  <si>
    <t xml:space="preserve">Средняя за рейс расчетная потребность в топливе для мусоровоза </t>
  </si>
  <si>
    <t>определяется по формуле:</t>
  </si>
  <si>
    <t>бензин</t>
  </si>
  <si>
    <t>по статье "Топливо и горючее" за время сбора отходов (ЛЕТНИЙ ПЕРИОД)</t>
  </si>
  <si>
    <t>по статье "Топливо и горючее" за время сбора отходов (ЗИМНИЙ ПЕРИОД)</t>
  </si>
  <si>
    <t>трактор МТЗ-82.1 (прицеп 2ПТС-4)</t>
  </si>
  <si>
    <t>Число часов работы машины в сутки</t>
  </si>
  <si>
    <t xml:space="preserve">Часовой расход топлива         </t>
  </si>
  <si>
    <t>Срок службы машины</t>
  </si>
  <si>
    <t>ч</t>
  </si>
  <si>
    <t>лет</t>
  </si>
  <si>
    <t>л/ч</t>
  </si>
  <si>
    <t>Надбавка для транспортного средства со сроком службы более 8лет</t>
  </si>
  <si>
    <t>Среднесменный расход топлива составит:</t>
  </si>
  <si>
    <t xml:space="preserve">     Q = Ht (1 + Д)</t>
  </si>
  <si>
    <t>Q =</t>
  </si>
  <si>
    <t xml:space="preserve">     Для машин МТЗ-82.1</t>
  </si>
  <si>
    <t xml:space="preserve"> t       </t>
  </si>
  <si>
    <t>Н</t>
  </si>
  <si>
    <t>T</t>
  </si>
  <si>
    <t xml:space="preserve">Д_5      </t>
  </si>
  <si>
    <t xml:space="preserve">Д_3      </t>
  </si>
  <si>
    <t xml:space="preserve">     Q  = H  S(1 + Д),</t>
  </si>
  <si>
    <t xml:space="preserve">      Н    s</t>
  </si>
  <si>
    <t>где Q  - общий расход топлива за смену;</t>
  </si>
  <si>
    <t xml:space="preserve">     Н</t>
  </si>
  <si>
    <t xml:space="preserve">    H  - линейный расход топлива, л/100 км;</t>
  </si>
  <si>
    <t xml:space="preserve">     s</t>
  </si>
  <si>
    <t xml:space="preserve">    S  - пробег машины, км.</t>
  </si>
  <si>
    <t>Надбавки к линейному расходу топлива в зимний период</t>
  </si>
  <si>
    <t>Надбавки к линейному расходу топлива в городах и поселках городского типа (при наличии на  улицах светофоров и знаков дорожного движения) с населением до  100 тыс. чел. - до 5%;</t>
  </si>
  <si>
    <t>Пробег автомашины за 1 рейс</t>
  </si>
  <si>
    <t>х (</t>
  </si>
  <si>
    <t>литров</t>
  </si>
  <si>
    <r>
      <t>H</t>
    </r>
    <r>
      <rPr>
        <vertAlign val="subscript"/>
        <sz val="11"/>
        <color theme="1"/>
        <rFont val="Times New Roman"/>
        <family val="1"/>
        <charset val="204"/>
      </rPr>
      <t xml:space="preserve"> s</t>
    </r>
  </si>
  <si>
    <t>Надбавка к общему расходу топлива до 1% от общего количества потребляемого топлива данным предприятием для компенсации затрат на внутригаражные разъезды и технические надобности автотранспортных предприятий (технические осмотры, регулировочные работы, приработка деталей узлов машин при их ремонте и т.п.).</t>
  </si>
  <si>
    <t>Надбавка за 1 цикл разгрузки</t>
  </si>
  <si>
    <t>Q =(</t>
  </si>
  <si>
    <t>) )+0,25=</t>
  </si>
  <si>
    <t>Д1</t>
  </si>
  <si>
    <t>Д2</t>
  </si>
  <si>
    <t>Д3</t>
  </si>
  <si>
    <t>Д4</t>
  </si>
  <si>
    <t>Д5</t>
  </si>
  <si>
    <t>Д6</t>
  </si>
  <si>
    <t>S</t>
  </si>
  <si>
    <t>всего кол-во рейсов за 1 день</t>
  </si>
  <si>
    <t>кол-во рабочих дней в году</t>
  </si>
  <si>
    <t>всего рейсов за год</t>
  </si>
  <si>
    <t>Всего расход топлива за год</t>
  </si>
  <si>
    <t>цена 1 литра топлива</t>
  </si>
  <si>
    <t>зимний период</t>
  </si>
  <si>
    <t>Расчет расхода топлива на 1 год</t>
  </si>
  <si>
    <t>гос. номер</t>
  </si>
  <si>
    <t>ОХ-1217/95РУС</t>
  </si>
  <si>
    <t>ОХ-1218/95РУС</t>
  </si>
  <si>
    <t>САЗ-ГАЗ-53-3305 М022АА 95РУС</t>
  </si>
  <si>
    <t>Всего стоимость топлива</t>
  </si>
  <si>
    <t xml:space="preserve">Всего расход топлива </t>
  </si>
  <si>
    <t>(ЗИМНИЙ ПЕРИОД)</t>
  </si>
  <si>
    <t>(ЛЕТНИЙ ПЕРИОД)</t>
  </si>
  <si>
    <t>расход топлива за 1 рейс</t>
  </si>
  <si>
    <t>гос.номер</t>
  </si>
  <si>
    <t>ОХ-1219/95РУС</t>
  </si>
  <si>
    <t>САЗ ГАЗ</t>
  </si>
  <si>
    <t>трактор</t>
  </si>
  <si>
    <t>Наименование</t>
  </si>
  <si>
    <t>расход топлива</t>
  </si>
  <si>
    <t>за 2 рейса</t>
  </si>
  <si>
    <t>Вывезено ТБО всего в том числе по маркам машин</t>
  </si>
  <si>
    <t xml:space="preserve">по статье "Топливо и горючее" за время сбора отходов </t>
  </si>
  <si>
    <t>Утвержден приказ рослесхоза от 13 сентября 1999 года № 180</t>
  </si>
  <si>
    <t>Нормы расхода расхода горюче-смазочных материалов на механизированные работы выполняемые в лесном хозяйстве</t>
  </si>
  <si>
    <t> 3. Нормы расхода смазочных масел на техническое обслуживание тракторов принимаются в % отношении к израсходованному дизельному топливу по норме и приводятся в таблице 2.</t>
  </si>
  <si>
    <t>     </t>
  </si>
  <si>
    <t>Таблица 2 </t>
  </si>
  <si>
    <t>Нормы расходов смазочных масел на техническое </t>
  </si>
  <si>
    <t>обслуживание тракторов</t>
  </si>
  <si>
    <t>Марка трактора </t>
  </si>
  <si>
    <t>Норма расхода смазочных масел в % к израсходованному топливу (по весу)</t>
  </si>
  <si>
    <t>Моторные масла групп Б</t>
  </si>
  <si>
    <t>, В</t>
  </si>
  <si>
    <t>, Г</t>
  </si>
  <si>
    <t>Трансмиссионные масла тракторные </t>
  </si>
  <si>
    <t>Индустриальные,</t>
  </si>
  <si>
    <t>веретенные и др. масла специального назначения </t>
  </si>
  <si>
    <t>всего </t>
  </si>
  <si>
    <t>в т.ч. на двигатель </t>
  </si>
  <si>
    <t>1 </t>
  </si>
  <si>
    <t>2 </t>
  </si>
  <si>
    <t>4 </t>
  </si>
  <si>
    <t>5 </t>
  </si>
  <si>
    <t>б) Колесные тракторы </t>
  </si>
  <si>
    <t>МТЗ-80/82 </t>
  </si>
  <si>
    <t>3,8 </t>
  </si>
  <si>
    <t>2,5 </t>
  </si>
  <si>
    <t>1,1 </t>
  </si>
  <si>
    <t>0,1 </t>
  </si>
  <si>
    <t>МТЗ-100/102 ЮМЗ-6АКЛ/6АКМ</t>
  </si>
  <si>
    <t>4,4 </t>
  </si>
  <si>
    <t>3,1 </t>
  </si>
  <si>
    <t>1,2 </t>
  </si>
  <si>
    <t>     4. Норма расхода автомобильного бензина для пусковых двигателей составляет 1,5% от расхода дизельного топлива по норме.</t>
  </si>
  <si>
    <t>     5. Нормы расхода ГСМ на рубки ухода составлены для третьего разряда высоты вырубаемой части древостоя (высота над уровнем моря - до 500 м).</t>
  </si>
  <si>
    <t>     6. Нормы расхода топлива при лесокультурных работах рассчитаны на оптимальные составы и режимы работы тракторных агрегатов для площадей с уклоном до 5°, расположенных в равнинных условиях, с высотой над уровнем моря до 500 м.</t>
  </si>
  <si>
    <t>Эксковатор ЮМЗ</t>
  </si>
  <si>
    <t>эксковатор ЭО-26-21</t>
  </si>
  <si>
    <t xml:space="preserve">     Для машин ЭО-26-21</t>
  </si>
  <si>
    <t>ЮМЗ</t>
  </si>
  <si>
    <t>Водитель а/м САЗ-ГАЗ-53-3305</t>
  </si>
  <si>
    <t>Расчет затрат по статье "Часовой тариф"</t>
  </si>
  <si>
    <t xml:space="preserve">ГАЗ -КО -440-3 </t>
  </si>
  <si>
    <t xml:space="preserve">КАМАЗ-53213 КО-415А </t>
  </si>
  <si>
    <t>САЗ-ГАЗ-53-3305</t>
  </si>
  <si>
    <t>УТВЕРЖДАЮ:</t>
  </si>
  <si>
    <t>________________С.Б.Эльдаров</t>
  </si>
  <si>
    <t>"______ " _______________2011 г.</t>
  </si>
  <si>
    <t>Ремонт автогаражей МУП ПУЖКХ Гудермесского района</t>
  </si>
  <si>
    <t>(наименование стройки)</t>
  </si>
  <si>
    <t xml:space="preserve">ЛОКАЛЬНЫЙ СМЕТНЫЙ РАСЧЕТ № </t>
  </si>
  <si>
    <t>(локальная смета)</t>
  </si>
  <si>
    <t xml:space="preserve">на </t>
  </si>
  <si>
    <t>ремонт автогаражей</t>
  </si>
  <si>
    <t>(наименование работ и затрат, наименование объекта)</t>
  </si>
  <si>
    <t>Основание: Дефектный акт</t>
  </si>
  <si>
    <t>Сметная стоимость строительных работ _______________________________________________________________________________________________</t>
  </si>
  <si>
    <t>___________________________945300</t>
  </si>
  <si>
    <t>Средства на оплату труда _______________________________________________________________________________________________</t>
  </si>
  <si>
    <t>___________________________33405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</si>
  <si>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</si>
  <si>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_______________________________________________________________________________________________2590,12</t>
  </si>
  <si>
    <t>чел.час</t>
  </si>
  <si>
    <t>Составлен(а) в текущих (прогнозных) ценах по состоянию на 4 квартал 2011 г.</t>
  </si>
  <si>
    <t>№ пп</t>
  </si>
  <si>
    <t>Обосно-
вание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</si>
  <si>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</si>
  <si>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</si>
  <si>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</si>
  <si>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</si>
  <si>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</si>
  <si>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Общая масса обору-дования, т</t>
  </si>
  <si>
    <t>В том числе</t>
  </si>
  <si>
    <t>Обору-
дование</t>
  </si>
  <si>
    <t>Осн.З/п</t>
  </si>
  <si>
    <t>Эк.Маш</t>
  </si>
  <si>
    <t>З/пМех</t>
  </si>
  <si>
    <t>ТЕРр58-06-01</t>
  </si>
  <si>
    <t>Ремонт отдельных мест покрытия из асбоцементных листов: обыкновенного профиля</t>
  </si>
  <si>
    <t>100 м2 покрытий</t>
  </si>
  <si>
    <t>ТЕРр57-02-04</t>
  </si>
  <si>
    <t>Разборка покрытий полов: цементных</t>
  </si>
  <si>
    <t>ТЕР11-01-002-03</t>
  </si>
  <si>
    <t>Устройство подстилающих слоев: гравийных</t>
  </si>
  <si>
    <t>1 м3 подстилающего слоя</t>
  </si>
  <si>
    <t>ТЕР11-01-015-01</t>
  </si>
  <si>
    <t>Устройство покрытий: бетонных толщиной 30 мм</t>
  </si>
  <si>
    <t>100 м2 покрытия</t>
  </si>
  <si>
    <t>ТЕР11-01-015-02</t>
  </si>
  <si>
    <r>
      <t>Устройство покрытий: бетонных на каждые 5 мм изменения толщины</t>
    </r>
    <r>
      <rPr>
        <i/>
        <sz val="7"/>
        <rFont val="Arial"/>
        <family val="2"/>
        <charset val="204"/>
      </rPr>
      <t xml:space="preserve">
КОЭФ. К ПОЗИЦИИ:
ПЗ=4 (ОЗП=4; ЭМ=4 к расх.; ЗПМ=4; МАТ=4 к расх.; ТЗ=4; ТЗМ=4)</t>
    </r>
  </si>
  <si>
    <t>ТЕРр61-02-07</t>
  </si>
  <si>
    <t>Ремонт штукатурки внутренних стен по камню и бетону цементно-известковым раствором, площадью отдельных мест до 1 м2: толщиной слоя до 20 мм</t>
  </si>
  <si>
    <t>100 м2 отремонтированной поверхности</t>
  </si>
  <si>
    <t>ТЕРр61-02-08</t>
  </si>
  <si>
    <t>Ремонт штукатурки внутренних стен по камню и бетону цементно-известковым раствором, площадью отдельных мест до 1 м2: добавлять на каждые следующие 10 мм толщины слоя</t>
  </si>
  <si>
    <t>Итого прямые затраты по разделу в ценах 2001г.</t>
  </si>
  <si>
    <t>Накладные расходы</t>
  </si>
  <si>
    <t>Сметная прибыль</t>
  </si>
  <si>
    <t>Итоги по разделу 1 Новый Раздел :</t>
  </si>
  <si>
    <t xml:space="preserve">  Крыши, кровли (ремонтно-строительные)</t>
  </si>
  <si>
    <t xml:space="preserve">  Полы (ремонтно-строительные)</t>
  </si>
  <si>
    <t xml:space="preserve">  Полы</t>
  </si>
  <si>
    <t xml:space="preserve">  Штукатурные работы (ремонтно-строительные)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</si>
  <si>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</si>
  <si>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</si>
  <si>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</si>
  <si>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</si>
  <si>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</si>
  <si>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</si>
  <si>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</si>
  <si>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Новый Раздел</t>
  </si>
  <si>
    <t>ИТОГИ ПО СМЕТЕ:</t>
  </si>
  <si>
    <t>Итого прямые затраты по смете в ценах 2001г.</t>
  </si>
  <si>
    <t>Итоги по смете:</t>
  </si>
  <si>
    <t xml:space="preserve">  Индекс перевода цен на 4 квартал 2011 года 128 179 * 6,25</t>
  </si>
  <si>
    <t xml:space="preserve">  НДС 18%</t>
  </si>
  <si>
    <t xml:space="preserve">  ВСЕГО по смете</t>
  </si>
  <si>
    <t>Составил:</t>
  </si>
  <si>
    <t>0,6 х 3,5 х 2,2</t>
  </si>
  <si>
    <t>0,95 х 3,5 х 2,2</t>
  </si>
  <si>
    <t xml:space="preserve">Мощность транспортного средства составляет </t>
  </si>
  <si>
    <t>л/с</t>
  </si>
  <si>
    <t xml:space="preserve">Ставка транспортного налога, установленная в рассматриваемом регионе принята в размере </t>
  </si>
  <si>
    <t xml:space="preserve">руб./л.с. </t>
  </si>
  <si>
    <t xml:space="preserve">Транспортный налог в год на данное транспортное средство составит: </t>
  </si>
  <si>
    <t>где</t>
  </si>
  <si>
    <t>рабочее время (часов) в год при 40-часовой рабочей неделе</t>
  </si>
  <si>
    <t>фактическое затраченное время (часов) за один рейс</t>
  </si>
  <si>
    <t>Расчет по статье "Транспортный налог"</t>
  </si>
  <si>
    <t xml:space="preserve">САЗ-ГАЗ-53-3305 </t>
  </si>
  <si>
    <t>составит транспортный налог за 1 рейс</t>
  </si>
  <si>
    <t>составит транспортный налог в год</t>
  </si>
  <si>
    <t>всего рейсов</t>
  </si>
  <si>
    <t>Всего соствит транспортный налог в год</t>
  </si>
  <si>
    <t>во время сборов отходов</t>
  </si>
  <si>
    <t>кол-во смен</t>
  </si>
  <si>
    <t>"Охрана труда"</t>
  </si>
  <si>
    <t>__________________И.Шайхаев</t>
  </si>
  <si>
    <t>"______"_______________2012г.</t>
  </si>
  <si>
    <t>на 2013 год</t>
  </si>
  <si>
    <t xml:space="preserve">а/м САЗ-ГАЗ-53-3305 (с/с) </t>
  </si>
  <si>
    <t>а/м САЗ-ГАЗ-53-3305 (с/с)</t>
  </si>
  <si>
    <t xml:space="preserve">а/м ГАЗ-КО-440-3 (мусор.) </t>
  </si>
  <si>
    <t>а/м ГАЗ-53-3307 (ассениз.) КО-503В</t>
  </si>
  <si>
    <t>С631ХС 95РУС</t>
  </si>
  <si>
    <t>С632ХС 95РУС</t>
  </si>
  <si>
    <t>автогрейдер ГС14-02</t>
  </si>
  <si>
    <t>ОС1858/95</t>
  </si>
  <si>
    <t>трактор МТЗ-80.1 (тран.)</t>
  </si>
  <si>
    <t>ОХ-1215</t>
  </si>
  <si>
    <t>спец.-тракт. МТЗ-82.1</t>
  </si>
  <si>
    <t>тракт.-эксков ЭО-2621 В2</t>
  </si>
  <si>
    <t>бульдозер ДТ-75 ДС-4</t>
  </si>
  <si>
    <t>ОХ-1504/95РУС</t>
  </si>
  <si>
    <t>а/м ГАЗ-53-3307 (авар.-ремонтн.)</t>
  </si>
  <si>
    <t>а/м ГАЗ-53-3307 ПУМ (подмет.-убороч.)</t>
  </si>
  <si>
    <t>В071КМ 95РУС</t>
  </si>
  <si>
    <t>а/м ГАЗ-3102</t>
  </si>
  <si>
    <t>Е466КХ 95РУС</t>
  </si>
  <si>
    <t>а/м ЗИЛ - КО - 829 А (поливомоечная, пескоразбрасывающая, водовоз)</t>
  </si>
  <si>
    <t>К426ОК 95РУС</t>
  </si>
  <si>
    <t>К427ОК 95РУС</t>
  </si>
  <si>
    <t>а/м КАМАЗ - КО - 823 -65115 (поливомоечная, пескоразбрасывающая, водовоз)</t>
  </si>
  <si>
    <t>М279ТС 95РУС</t>
  </si>
  <si>
    <t>М283ТС 95РУС</t>
  </si>
  <si>
    <t>а/м КАМАЗ КО-316А (подметально-уборочная)</t>
  </si>
  <si>
    <t>М285ТС 95РУС</t>
  </si>
  <si>
    <t>М286ТС 95РУС</t>
  </si>
  <si>
    <t>а/м КАМАЗ 53213 КО-415А (мусоровоз)</t>
  </si>
  <si>
    <t xml:space="preserve">а/м КАМАЗ КО-440-7 (мусоровоз) </t>
  </si>
  <si>
    <t>гл. инженер</t>
  </si>
  <si>
    <t>начальник ПТО</t>
  </si>
  <si>
    <t>гл. механик</t>
  </si>
  <si>
    <t>Шайхаев А.И.</t>
  </si>
  <si>
    <t>кол-во ездок в день</t>
  </si>
  <si>
    <t>Итого с индексом потребительских цен - 1,031 (руб.коп.)</t>
  </si>
  <si>
    <t>Рабочих часов в год</t>
  </si>
  <si>
    <t>Бухгалтер по расчету начисление</t>
  </si>
  <si>
    <t>Итого в месяц</t>
  </si>
  <si>
    <t>ИТОГО за год</t>
  </si>
  <si>
    <t xml:space="preserve">Минимальная месячная тарифная ставка рабочих первого разряда на 4 квартал 2012 года, при работе в нормальных </t>
  </si>
  <si>
    <t>Всего отработано часов в год</t>
  </si>
  <si>
    <t>амортизация в год</t>
  </si>
  <si>
    <t>Аммортизационные отчисления на 2013 год</t>
  </si>
  <si>
    <t>за</t>
  </si>
  <si>
    <t>рейса</t>
  </si>
  <si>
    <r>
      <t xml:space="preserve">Техническое обслуживание и ремонт </t>
    </r>
    <r>
      <rPr>
        <sz val="11"/>
        <color theme="1"/>
        <rFont val="Times New Roman"/>
        <family val="1"/>
        <charset val="204"/>
      </rPr>
      <t>спецмашин</t>
    </r>
  </si>
  <si>
    <t>В соответствии со ст. 134 ТК заработная плата подлежит индексации в связи с ростом потребительских цен на товары и услуги. В связи с тем, что индекс потребительских цен подразумевает изменение цен на конец года, а изменение цен в течение года происходит постепенно, при формировании расходов по данной статье учитывалась половина индекса потребительских цен на расчетный период - 1,0325. (индекс потребительских цен на 2016 год - 1,065)</t>
  </si>
  <si>
    <t>Итого с индексом потребительских цен - 1,0325 (руб.коп.)</t>
  </si>
  <si>
    <t>9=8гр х 1,0325</t>
  </si>
  <si>
    <t>САЗ-ГАЗ-53-3305 
Т041РО 95РУС</t>
  </si>
  <si>
    <t>Т041РО95РУС</t>
  </si>
  <si>
    <t>Т041РО</t>
  </si>
  <si>
    <t>95РУС</t>
  </si>
  <si>
    <t>яда на 2016 год</t>
  </si>
  <si>
    <t>1488 л.</t>
  </si>
  <si>
    <t>План на 2016 года</t>
  </si>
  <si>
    <t>1474,59 руб.</t>
  </si>
  <si>
    <t>526,11 руб.</t>
  </si>
  <si>
    <t>2000,7 руб.</t>
  </si>
  <si>
    <t>14,83л</t>
  </si>
  <si>
    <t>4186л</t>
  </si>
  <si>
    <t>Транспортный налог</t>
  </si>
  <si>
    <t>Охрана труда</t>
  </si>
  <si>
    <t>План на 2016 год</t>
  </si>
  <si>
    <t>324175,5 руб.</t>
  </si>
  <si>
    <t>Рентабельность 5%</t>
  </si>
  <si>
    <t>33,5 р</t>
  </si>
  <si>
    <t>140231 руб.</t>
  </si>
  <si>
    <t>Генеральный директор                             /М.Л.Заматханова/</t>
  </si>
  <si>
    <t>Генеральный директор ООО "ТИГ"                                     /М.Л.Заматханова/</t>
  </si>
  <si>
    <t>Итого стоимость вывоза 1 м3 ТБО</t>
  </si>
  <si>
    <t>Водитель  трактора МТЗ-82.1</t>
  </si>
  <si>
    <t>Плановый показатель по вывозу твердых коммунальных отходов</t>
  </si>
  <si>
    <t>Полная себестоимость вывоза ТКО (предприятия и организации) в 2016 году</t>
  </si>
  <si>
    <t>План работы ООО "ТИГ"  по вывозу ТКО на 2016 год</t>
  </si>
  <si>
    <t xml:space="preserve">часовых тарифных ставок руководителей, специалистов и рабочих-повременщиков с учетом дифференциации 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</si>
</sst>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"/>
    <numFmt numFmtId="165" formatCode="#,##0.0&quot;р.&quot;"/>
    <numFmt numFmtId="166" formatCode="#,##0.00&quot;р.&quot;"/>
    <numFmt numFmtId="167" formatCode="#,##0&quot;р.&quot;"/>
  </numFmts>
  <fonts count="4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sz val="7.5"/>
      <color theme="1"/>
      <name val="Cambria"/>
      <family val="1"/>
      <charset val="204"/>
      <scheme val="major"/>
    </font>
    <font>
      <vertAlign val="subscript"/>
      <sz val="11"/>
      <color theme="1"/>
      <name val="Times New Roman"/>
      <family val="1"/>
      <charset val="204"/>
    </font>
    <font>
      <sz val="9"/>
      <color theme="1"/>
      <name val="Courier New"/>
      <family val="3"/>
      <charset val="204"/>
    </font>
    <font>
      <i/>
      <sz val="11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10.5"/>
      <color rgb="FF4C4C4C"/>
      <name val="Arial"/>
      <family val="2"/>
      <charset val="204"/>
    </font>
    <font>
      <b/>
      <sz val="10"/>
      <color rgb="FF4C4C4C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i/>
      <sz val="7"/>
      <name val="Arial"/>
      <family val="2"/>
      <charset val="204"/>
    </font>
    <font>
      <b/>
      <sz val="7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4">
    <xf numFmtId="0" fontId="0" fillId="0" borderId="0"/>
    <xf numFmtId="0" fontId="16" fillId="0" borderId="0"/>
    <xf numFmtId="0" fontId="16" fillId="0" borderId="0"/>
    <xf numFmtId="43" fontId="47" fillId="0" borderId="0" applyFont="0" applyFill="0" applyBorder="0" applyAlignment="0" applyProtection="0"/>
  </cellStyleXfs>
  <cellXfs count="50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2" fontId="11" fillId="0" borderId="0" xfId="0" applyNumberFormat="1" applyFont="1" applyFill="1" applyBorder="1" applyAlignment="1">
      <alignment horizontal="center" vertical="top" wrapText="1"/>
    </xf>
    <xf numFmtId="0" fontId="11" fillId="0" borderId="0" xfId="0" applyFont="1"/>
    <xf numFmtId="0" fontId="3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0" fontId="5" fillId="0" borderId="1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/>
    <xf numFmtId="0" fontId="1" fillId="0" borderId="0" xfId="0" applyFont="1" applyFill="1"/>
    <xf numFmtId="1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/>
    <xf numFmtId="1" fontId="9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vertical="center" wrapText="1"/>
    </xf>
    <xf numFmtId="1" fontId="15" fillId="0" borderId="1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/>
    <xf numFmtId="3" fontId="9" fillId="0" borderId="0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/>
    </xf>
    <xf numFmtId="0" fontId="1" fillId="0" borderId="11" xfId="0" applyFont="1" applyFill="1" applyBorder="1"/>
    <xf numFmtId="0" fontId="1" fillId="0" borderId="2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1" fillId="0" borderId="1" xfId="0" applyFont="1" applyBorder="1"/>
    <xf numFmtId="0" fontId="5" fillId="0" borderId="14" xfId="0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center" wrapText="1"/>
    </xf>
    <xf numFmtId="0" fontId="18" fillId="0" borderId="1" xfId="1" applyNumberFormat="1" applyFont="1" applyFill="1" applyBorder="1" applyAlignment="1" applyProtection="1">
      <alignment horizontal="left" vertical="top" wrapText="1"/>
      <protection locked="0"/>
    </xf>
    <xf numFmtId="0" fontId="18" fillId="0" borderId="1" xfId="1" applyNumberFormat="1" applyFont="1" applyFill="1" applyBorder="1" applyAlignment="1" applyProtection="1">
      <alignment horizontal="center" vertical="top" wrapText="1"/>
      <protection locked="0"/>
    </xf>
    <xf numFmtId="43" fontId="18" fillId="0" borderId="1" xfId="1" applyNumberFormat="1" applyFont="1" applyFill="1" applyBorder="1" applyAlignment="1" applyProtection="1">
      <alignment vertical="top"/>
      <protection hidden="1"/>
    </xf>
    <xf numFmtId="43" fontId="18" fillId="0" borderId="1" xfId="1" applyNumberFormat="1" applyFont="1" applyFill="1" applyBorder="1" applyAlignment="1" applyProtection="1">
      <alignment vertical="top"/>
      <protection locked="0"/>
    </xf>
    <xf numFmtId="43" fontId="18" fillId="0" borderId="1" xfId="1" applyNumberFormat="1" applyFont="1" applyFill="1" applyBorder="1" applyAlignment="1" applyProtection="1">
      <alignment horizontal="center" vertical="top"/>
      <protection hidden="1"/>
    </xf>
    <xf numFmtId="43" fontId="19" fillId="0" borderId="1" xfId="1" applyNumberFormat="1" applyFont="1" applyFill="1" applyBorder="1" applyAlignment="1" applyProtection="1">
      <alignment vertical="top"/>
      <protection hidden="1"/>
    </xf>
    <xf numFmtId="0" fontId="20" fillId="0" borderId="0" xfId="2" applyFont="1" applyFill="1" applyProtection="1">
      <protection hidden="1"/>
    </xf>
    <xf numFmtId="0" fontId="21" fillId="0" borderId="0" xfId="2" applyFont="1" applyFill="1"/>
    <xf numFmtId="0" fontId="21" fillId="0" borderId="2" xfId="2" applyFont="1" applyFill="1" applyBorder="1" applyProtection="1">
      <protection hidden="1"/>
    </xf>
    <xf numFmtId="0" fontId="21" fillId="0" borderId="13" xfId="2" applyFont="1" applyFill="1" applyBorder="1" applyProtection="1">
      <protection hidden="1"/>
    </xf>
    <xf numFmtId="0" fontId="21" fillId="0" borderId="3" xfId="2" applyFont="1" applyFill="1" applyBorder="1" applyProtection="1">
      <protection hidden="1"/>
    </xf>
    <xf numFmtId="43" fontId="18" fillId="0" borderId="1" xfId="2" applyNumberFormat="1" applyFont="1" applyFill="1" applyBorder="1" applyAlignment="1" applyProtection="1">
      <alignment vertical="top"/>
      <protection hidden="1"/>
    </xf>
    <xf numFmtId="43" fontId="18" fillId="0" borderId="1" xfId="2" applyNumberFormat="1" applyFont="1" applyFill="1" applyBorder="1" applyAlignment="1" applyProtection="1">
      <alignment vertical="top"/>
      <protection locked="0"/>
    </xf>
    <xf numFmtId="0" fontId="20" fillId="0" borderId="0" xfId="2" applyFont="1" applyFill="1"/>
    <xf numFmtId="0" fontId="17" fillId="0" borderId="1" xfId="2" applyFont="1" applyFill="1" applyBorder="1" applyAlignment="1" applyProtection="1">
      <alignment horizontal="center" vertical="center"/>
      <protection hidden="1"/>
    </xf>
    <xf numFmtId="0" fontId="17" fillId="0" borderId="1" xfId="2" applyFont="1" applyFill="1" applyBorder="1" applyAlignment="1" applyProtection="1">
      <alignment horizontal="center" vertical="center" wrapText="1"/>
      <protection hidden="1"/>
    </xf>
    <xf numFmtId="0" fontId="17" fillId="0" borderId="1" xfId="2" applyFont="1" applyFill="1" applyBorder="1" applyProtection="1">
      <protection hidden="1"/>
    </xf>
    <xf numFmtId="0" fontId="17" fillId="0" borderId="1" xfId="2" applyFont="1" applyFill="1" applyBorder="1" applyAlignment="1" applyProtection="1">
      <alignment wrapText="1"/>
      <protection hidden="1"/>
    </xf>
    <xf numFmtId="0" fontId="18" fillId="0" borderId="1" xfId="2" applyNumberFormat="1" applyFont="1" applyFill="1" applyBorder="1" applyAlignment="1" applyProtection="1">
      <alignment horizontal="left" vertical="top" wrapText="1"/>
      <protection locked="0"/>
    </xf>
    <xf numFmtId="0" fontId="18" fillId="0" borderId="1" xfId="2" applyNumberFormat="1" applyFont="1" applyFill="1" applyBorder="1" applyAlignment="1" applyProtection="1">
      <alignment horizontal="center" vertical="top" wrapText="1"/>
      <protection locked="0"/>
    </xf>
    <xf numFmtId="0" fontId="22" fillId="0" borderId="0" xfId="0" applyFont="1" applyFill="1"/>
    <xf numFmtId="0" fontId="22" fillId="0" borderId="16" xfId="0" applyFont="1" applyFill="1" applyBorder="1" applyAlignment="1">
      <alignment vertical="top" wrapText="1"/>
    </xf>
    <xf numFmtId="0" fontId="22" fillId="0" borderId="17" xfId="0" applyFont="1" applyFill="1" applyBorder="1" applyAlignment="1">
      <alignment vertical="top" wrapText="1"/>
    </xf>
    <xf numFmtId="0" fontId="1" fillId="0" borderId="0" xfId="0" applyFont="1" applyFill="1" applyAlignment="1">
      <alignment horizontal="left"/>
    </xf>
    <xf numFmtId="0" fontId="22" fillId="0" borderId="18" xfId="0" applyFont="1" applyFill="1" applyBorder="1" applyAlignment="1">
      <alignment horizontal="center" vertical="center" wrapText="1"/>
    </xf>
    <xf numFmtId="1" fontId="1" fillId="0" borderId="0" xfId="0" applyNumberFormat="1" applyFont="1"/>
    <xf numFmtId="0" fontId="26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/>
    <xf numFmtId="0" fontId="5" fillId="0" borderId="0" xfId="0" applyFont="1" applyAlignment="1">
      <alignment horizontal="left"/>
    </xf>
    <xf numFmtId="0" fontId="5" fillId="0" borderId="0" xfId="0" applyFont="1"/>
    <xf numFmtId="1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" fontId="1" fillId="0" borderId="0" xfId="0" applyNumberFormat="1" applyFont="1" applyAlignment="1"/>
    <xf numFmtId="0" fontId="1" fillId="0" borderId="0" xfId="0" applyFont="1" applyAlignment="1"/>
    <xf numFmtId="164" fontId="1" fillId="0" borderId="0" xfId="0" applyNumberFormat="1" applyFont="1"/>
    <xf numFmtId="167" fontId="1" fillId="0" borderId="0" xfId="0" applyNumberFormat="1" applyFont="1" applyAlignment="1"/>
    <xf numFmtId="167" fontId="2" fillId="0" borderId="0" xfId="0" applyNumberFormat="1" applyFont="1" applyAlignment="1"/>
    <xf numFmtId="1" fontId="2" fillId="0" borderId="0" xfId="0" applyNumberFormat="1" applyFont="1" applyAlignment="1"/>
    <xf numFmtId="0" fontId="32" fillId="0" borderId="0" xfId="0" applyFont="1" applyAlignment="1">
      <alignment horizontal="left"/>
    </xf>
    <xf numFmtId="0" fontId="30" fillId="0" borderId="0" xfId="0" applyFont="1"/>
    <xf numFmtId="0" fontId="6" fillId="0" borderId="0" xfId="0" applyFont="1"/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0" fillId="0" borderId="1" xfId="0" applyFill="1" applyBorder="1" applyAlignment="1">
      <alignment horizontal="left"/>
    </xf>
    <xf numFmtId="4" fontId="22" fillId="0" borderId="0" xfId="0" applyNumberFormat="1" applyFont="1" applyFill="1"/>
    <xf numFmtId="2" fontId="22" fillId="0" borderId="19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22" fillId="0" borderId="15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3" fillId="0" borderId="0" xfId="0" applyFont="1" applyAlignment="1">
      <alignment horizontal="left"/>
    </xf>
    <xf numFmtId="0" fontId="33" fillId="2" borderId="0" xfId="0" applyFont="1" applyFill="1" applyAlignment="1">
      <alignment horizontal="left"/>
    </xf>
    <xf numFmtId="0" fontId="34" fillId="0" borderId="0" xfId="0" applyFont="1" applyAlignment="1">
      <alignment horizontal="left"/>
    </xf>
    <xf numFmtId="0" fontId="34" fillId="2" borderId="0" xfId="0" applyFont="1" applyFill="1" applyAlignment="1">
      <alignment horizontal="left"/>
    </xf>
    <xf numFmtId="0" fontId="33" fillId="2" borderId="0" xfId="0" applyFont="1" applyFill="1" applyAlignment="1">
      <alignment horizontal="left" vertical="top" wrapText="1"/>
    </xf>
    <xf numFmtId="0" fontId="33" fillId="2" borderId="33" xfId="0" applyFont="1" applyFill="1" applyBorder="1" applyAlignment="1">
      <alignment horizontal="left" vertical="top" wrapText="1"/>
    </xf>
    <xf numFmtId="0" fontId="33" fillId="2" borderId="39" xfId="0" applyFont="1" applyFill="1" applyBorder="1" applyAlignment="1">
      <alignment horizontal="left" vertical="top" wrapText="1"/>
    </xf>
    <xf numFmtId="0" fontId="33" fillId="2" borderId="38" xfId="0" applyFont="1" applyFill="1" applyBorder="1" applyAlignment="1">
      <alignment horizontal="left" vertical="top" wrapText="1"/>
    </xf>
    <xf numFmtId="0" fontId="0" fillId="2" borderId="38" xfId="0" applyFill="1" applyBorder="1" applyAlignment="1">
      <alignment horizontal="left" vertical="top" wrapText="1"/>
    </xf>
    <xf numFmtId="0" fontId="0" fillId="2" borderId="40" xfId="0" applyFill="1" applyBorder="1" applyAlignment="1">
      <alignment horizontal="left" vertical="top" wrapText="1"/>
    </xf>
    <xf numFmtId="0" fontId="33" fillId="2" borderId="37" xfId="0" applyFont="1" applyFill="1" applyBorder="1" applyAlignment="1">
      <alignment horizontal="left" vertical="top" wrapText="1"/>
    </xf>
    <xf numFmtId="0" fontId="33" fillId="2" borderId="34" xfId="0" applyFont="1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0" fontId="33" fillId="2" borderId="40" xfId="0" applyFont="1" applyFill="1" applyBorder="1" applyAlignment="1">
      <alignment horizontal="left" vertical="top" wrapText="1"/>
    </xf>
    <xf numFmtId="4" fontId="0" fillId="0" borderId="0" xfId="0" applyNumberFormat="1"/>
    <xf numFmtId="4" fontId="5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4" fontId="5" fillId="0" borderId="0" xfId="0" applyNumberFormat="1" applyFont="1"/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2" fontId="10" fillId="0" borderId="3" xfId="0" applyNumberFormat="1" applyFont="1" applyFill="1" applyBorder="1" applyAlignment="1">
      <alignment vertical="center" wrapText="1"/>
    </xf>
    <xf numFmtId="2" fontId="10" fillId="0" borderId="10" xfId="0" applyNumberFormat="1" applyFont="1" applyFill="1" applyBorder="1" applyAlignment="1">
      <alignment vertical="center" wrapText="1"/>
    </xf>
    <xf numFmtId="2" fontId="10" fillId="0" borderId="13" xfId="0" applyNumberFormat="1" applyFont="1" applyFill="1" applyBorder="1" applyAlignment="1">
      <alignment vertical="center" wrapText="1"/>
    </xf>
    <xf numFmtId="2" fontId="10" fillId="0" borderId="12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6" fillId="0" borderId="3" xfId="0" applyFont="1" applyFill="1" applyBorder="1"/>
    <xf numFmtId="0" fontId="6" fillId="0" borderId="3" xfId="0" applyFont="1" applyFill="1" applyBorder="1"/>
    <xf numFmtId="0" fontId="5" fillId="0" borderId="3" xfId="0" applyFont="1" applyFill="1" applyBorder="1"/>
    <xf numFmtId="164" fontId="5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36" fillId="0" borderId="0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/>
    </xf>
    <xf numFmtId="3" fontId="36" fillId="0" borderId="2" xfId="0" applyNumberFormat="1" applyFont="1" applyFill="1" applyBorder="1" applyAlignment="1">
      <alignment vertical="center"/>
    </xf>
    <xf numFmtId="3" fontId="36" fillId="0" borderId="3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top"/>
    </xf>
    <xf numFmtId="0" fontId="5" fillId="0" borderId="13" xfId="0" applyFont="1" applyFill="1" applyBorder="1" applyAlignment="1"/>
    <xf numFmtId="0" fontId="5" fillId="0" borderId="2" xfId="0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top"/>
    </xf>
    <xf numFmtId="4" fontId="36" fillId="0" borderId="2" xfId="0" applyNumberFormat="1" applyFont="1" applyFill="1" applyBorder="1" applyAlignment="1">
      <alignment vertical="center"/>
    </xf>
    <xf numFmtId="4" fontId="36" fillId="0" borderId="3" xfId="0" applyNumberFormat="1" applyFont="1" applyFill="1" applyBorder="1" applyAlignment="1">
      <alignment vertical="center"/>
    </xf>
    <xf numFmtId="0" fontId="36" fillId="0" borderId="2" xfId="0" applyFont="1" applyFill="1" applyBorder="1" applyAlignment="1"/>
    <xf numFmtId="0" fontId="36" fillId="0" borderId="0" xfId="0" applyFont="1" applyFill="1" applyBorder="1" applyAlignment="1"/>
    <xf numFmtId="4" fontId="36" fillId="0" borderId="0" xfId="0" applyNumberFormat="1" applyFont="1" applyFill="1" applyBorder="1" applyAlignment="1">
      <alignment vertical="center"/>
    </xf>
    <xf numFmtId="0" fontId="37" fillId="0" borderId="0" xfId="0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right" vertical="top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6" fillId="0" borderId="8" xfId="0" applyFont="1" applyBorder="1" applyAlignment="1">
      <alignment horizontal="right" vertical="top"/>
    </xf>
    <xf numFmtId="0" fontId="16" fillId="0" borderId="0" xfId="0" applyFont="1" applyBorder="1"/>
    <xf numFmtId="0" fontId="16" fillId="0" borderId="12" xfId="0" applyFont="1" applyBorder="1" applyAlignment="1">
      <alignment horizontal="right" vertical="top"/>
    </xf>
    <xf numFmtId="0" fontId="38" fillId="0" borderId="12" xfId="0" applyFont="1" applyBorder="1" applyAlignment="1">
      <alignment horizontal="center" vertical="top"/>
    </xf>
    <xf numFmtId="0" fontId="38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right" vertical="top"/>
    </xf>
    <xf numFmtId="0" fontId="37" fillId="0" borderId="0" xfId="0" applyFont="1" applyAlignment="1">
      <alignment horizontal="center" vertical="top"/>
    </xf>
    <xf numFmtId="0" fontId="16" fillId="0" borderId="0" xfId="0" applyFont="1" applyAlignment="1">
      <alignment horizontal="right" vertical="top" wrapText="1"/>
    </xf>
    <xf numFmtId="0" fontId="16" fillId="0" borderId="0" xfId="0" applyFont="1" applyAlignment="1">
      <alignment horizontal="left"/>
    </xf>
    <xf numFmtId="0" fontId="16" fillId="0" borderId="12" xfId="0" applyFont="1" applyBorder="1"/>
    <xf numFmtId="0" fontId="38" fillId="0" borderId="0" xfId="0" applyFont="1" applyAlignment="1">
      <alignment horizontal="center" vertical="top"/>
    </xf>
    <xf numFmtId="49" fontId="38" fillId="0" borderId="0" xfId="0" applyNumberFormat="1" applyFont="1" applyAlignment="1">
      <alignment horizontal="left" vertical="top"/>
    </xf>
    <xf numFmtId="0" fontId="16" fillId="0" borderId="0" xfId="0" applyFont="1" applyAlignment="1"/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top"/>
    </xf>
    <xf numFmtId="49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0" fontId="40" fillId="0" borderId="1" xfId="0" applyFont="1" applyBorder="1" applyAlignment="1">
      <alignment horizontal="center" vertical="top"/>
    </xf>
    <xf numFmtId="0" fontId="42" fillId="0" borderId="1" xfId="0" applyFont="1" applyBorder="1" applyAlignment="1">
      <alignment horizontal="right" vertical="top" wrapText="1"/>
    </xf>
    <xf numFmtId="0" fontId="42" fillId="0" borderId="1" xfId="0" applyFont="1" applyBorder="1" applyAlignment="1">
      <alignment horizontal="right" vertical="top"/>
    </xf>
    <xf numFmtId="0" fontId="44" fillId="0" borderId="1" xfId="0" applyFont="1" applyBorder="1" applyAlignment="1">
      <alignment horizontal="right" vertical="top" wrapText="1"/>
    </xf>
    <xf numFmtId="1" fontId="42" fillId="0" borderId="1" xfId="0" applyNumberFormat="1" applyFont="1" applyBorder="1" applyAlignment="1">
      <alignment horizontal="right" vertical="top" wrapText="1"/>
    </xf>
    <xf numFmtId="1" fontId="44" fillId="0" borderId="1" xfId="0" applyNumberFormat="1" applyFont="1" applyBorder="1" applyAlignment="1">
      <alignment horizontal="right" vertical="top" wrapText="1"/>
    </xf>
    <xf numFmtId="0" fontId="39" fillId="0" borderId="0" xfId="0" applyFont="1" applyAlignment="1">
      <alignment horizontal="center" vertical="top"/>
    </xf>
    <xf numFmtId="49" fontId="39" fillId="0" borderId="0" xfId="0" applyNumberFormat="1" applyFont="1" applyAlignment="1">
      <alignment horizontal="left" vertical="top"/>
    </xf>
    <xf numFmtId="0" fontId="39" fillId="0" borderId="0" xfId="0" applyFont="1" applyAlignment="1">
      <alignment horizontal="left"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42" fillId="0" borderId="0" xfId="0" applyFont="1" applyAlignment="1">
      <alignment horizontal="right" vertical="top"/>
    </xf>
    <xf numFmtId="0" fontId="40" fillId="0" borderId="0" xfId="0" applyFont="1" applyAlignment="1">
      <alignment horizontal="righ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vertical="top" wrapText="1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2" fontId="45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5" xfId="0" applyNumberFormat="1" applyFont="1" applyFill="1" applyBorder="1"/>
    <xf numFmtId="2" fontId="1" fillId="0" borderId="1" xfId="0" applyNumberFormat="1" applyFont="1" applyFill="1" applyBorder="1"/>
    <xf numFmtId="4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166" fontId="1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horizontal="left" wrapText="1"/>
    </xf>
    <xf numFmtId="166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/>
    <xf numFmtId="166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left"/>
    </xf>
    <xf numFmtId="0" fontId="2" fillId="0" borderId="0" xfId="0" applyFont="1"/>
    <xf numFmtId="0" fontId="1" fillId="0" borderId="0" xfId="0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19" fillId="0" borderId="1" xfId="2" applyNumberFormat="1" applyFont="1" applyFill="1" applyBorder="1" applyAlignment="1" applyProtection="1">
      <alignment horizontal="left" vertical="top" wrapText="1"/>
      <protection locked="0"/>
    </xf>
    <xf numFmtId="0" fontId="19" fillId="0" borderId="1" xfId="2" applyNumberFormat="1" applyFont="1" applyFill="1" applyBorder="1" applyAlignment="1" applyProtection="1">
      <alignment horizontal="center" vertical="top" wrapText="1"/>
      <protection locked="0"/>
    </xf>
    <xf numFmtId="43" fontId="19" fillId="0" borderId="1" xfId="2" applyNumberFormat="1" applyFont="1" applyFill="1" applyBorder="1" applyAlignment="1" applyProtection="1">
      <alignment vertical="top"/>
      <protection locked="0"/>
    </xf>
    <xf numFmtId="43" fontId="19" fillId="0" borderId="1" xfId="2" applyNumberFormat="1" applyFont="1" applyFill="1" applyBorder="1" applyAlignment="1" applyProtection="1">
      <alignment vertical="top"/>
      <protection hidden="1"/>
    </xf>
    <xf numFmtId="0" fontId="19" fillId="0" borderId="1" xfId="1" applyFont="1" applyFill="1" applyBorder="1" applyAlignment="1">
      <alignment horizontal="justify" vertical="top" wrapText="1"/>
    </xf>
    <xf numFmtId="0" fontId="15" fillId="0" borderId="8" xfId="1" applyFont="1" applyFill="1" applyBorder="1" applyAlignment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top" wrapText="1"/>
    </xf>
    <xf numFmtId="2" fontId="22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Fill="1" applyBorder="1"/>
    <xf numFmtId="0" fontId="5" fillId="0" borderId="1" xfId="0" applyFont="1" applyBorder="1" applyAlignment="1">
      <alignment horizontal="left" vertical="top" wrapText="1"/>
    </xf>
    <xf numFmtId="4" fontId="11" fillId="0" borderId="1" xfId="0" applyNumberFormat="1" applyFont="1" applyBorder="1"/>
    <xf numFmtId="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vertical="top" wrapText="1"/>
    </xf>
    <xf numFmtId="2" fontId="11" fillId="0" borderId="1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/>
    <xf numFmtId="1" fontId="6" fillId="0" borderId="0" xfId="0" applyNumberFormat="1" applyFont="1" applyFill="1" applyBorder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1" fontId="5" fillId="0" borderId="2" xfId="0" applyNumberFormat="1" applyFont="1" applyFill="1" applyBorder="1" applyAlignment="1">
      <alignment vertical="center" wrapText="1"/>
    </xf>
    <xf numFmtId="1" fontId="5" fillId="0" borderId="3" xfId="0" applyNumberFormat="1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" fontId="15" fillId="0" borderId="3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1" fontId="5" fillId="0" borderId="1" xfId="0" applyNumberFormat="1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left" vertical="top"/>
    </xf>
    <xf numFmtId="2" fontId="5" fillId="0" borderId="1" xfId="0" applyNumberFormat="1" applyFont="1" applyFill="1" applyBorder="1" applyAlignment="1">
      <alignment horizontal="center"/>
    </xf>
    <xf numFmtId="4" fontId="36" fillId="0" borderId="0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0" borderId="13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3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43" fontId="46" fillId="0" borderId="1" xfId="3" applyFont="1" applyBorder="1"/>
    <xf numFmtId="43" fontId="46" fillId="0" borderId="3" xfId="3" applyFont="1" applyBorder="1" applyAlignment="1">
      <alignment wrapText="1"/>
    </xf>
    <xf numFmtId="43" fontId="46" fillId="0" borderId="3" xfId="3" applyFont="1" applyBorder="1" applyAlignment="1">
      <alignment horizontal="center"/>
    </xf>
    <xf numFmtId="43" fontId="46" fillId="0" borderId="1" xfId="3" applyFont="1" applyBorder="1" applyAlignment="1">
      <alignment horizontal="center"/>
    </xf>
    <xf numFmtId="43" fontId="46" fillId="0" borderId="2" xfId="3" applyFont="1" applyBorder="1" applyAlignment="1">
      <alignment horizontal="center"/>
    </xf>
    <xf numFmtId="43" fontId="46" fillId="0" borderId="10" xfId="3" applyFont="1" applyBorder="1" applyAlignment="1">
      <alignment wrapText="1"/>
    </xf>
    <xf numFmtId="43" fontId="46" fillId="0" borderId="3" xfId="3" applyFont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35" fillId="0" borderId="1" xfId="0" applyFont="1" applyFill="1" applyBorder="1" applyAlignment="1"/>
    <xf numFmtId="0" fontId="9" fillId="0" borderId="1" xfId="0" applyFont="1" applyFill="1" applyBorder="1" applyAlignment="1"/>
    <xf numFmtId="0" fontId="5" fillId="0" borderId="2" xfId="0" applyFont="1" applyFill="1" applyBorder="1" applyAlignment="1"/>
    <xf numFmtId="0" fontId="5" fillId="0" borderId="13" xfId="0" applyFont="1" applyFill="1" applyBorder="1" applyAlignment="1"/>
    <xf numFmtId="0" fontId="5" fillId="0" borderId="3" xfId="0" applyFont="1" applyFill="1" applyBorder="1" applyAlignment="1"/>
    <xf numFmtId="0" fontId="35" fillId="0" borderId="2" xfId="0" applyFont="1" applyFill="1" applyBorder="1" applyAlignment="1">
      <alignment wrapText="1"/>
    </xf>
    <xf numFmtId="0" fontId="35" fillId="0" borderId="13" xfId="0" applyFont="1" applyFill="1" applyBorder="1" applyAlignment="1">
      <alignment wrapText="1"/>
    </xf>
    <xf numFmtId="0" fontId="35" fillId="0" borderId="3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1" fontId="5" fillId="0" borderId="1" xfId="0" applyNumberFormat="1" applyFont="1" applyFill="1" applyBorder="1"/>
    <xf numFmtId="0" fontId="5" fillId="0" borderId="0" xfId="0" applyFont="1" applyFill="1" applyAlignment="1">
      <alignment horizontal="right"/>
    </xf>
    <xf numFmtId="0" fontId="36" fillId="0" borderId="2" xfId="0" applyFont="1" applyFill="1" applyBorder="1" applyAlignment="1">
      <alignment horizontal="left"/>
    </xf>
    <xf numFmtId="0" fontId="36" fillId="0" borderId="13" xfId="0" applyFont="1" applyFill="1" applyBorder="1" applyAlignment="1">
      <alignment horizontal="left"/>
    </xf>
    <xf numFmtId="0" fontId="36" fillId="0" borderId="3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4" fontId="5" fillId="0" borderId="1" xfId="0" applyNumberFormat="1" applyFont="1" applyFill="1" applyBorder="1"/>
    <xf numFmtId="3" fontId="5" fillId="0" borderId="1" xfId="0" applyNumberFormat="1" applyFont="1" applyFill="1" applyBorder="1"/>
    <xf numFmtId="0" fontId="36" fillId="0" borderId="13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7" fontId="2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7" fillId="0" borderId="1" xfId="0" applyFont="1" applyFill="1" applyBorder="1" applyAlignment="1">
      <alignment vertical="top" wrapText="1"/>
    </xf>
    <xf numFmtId="0" fontId="27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3" fillId="0" borderId="2" xfId="0" applyFont="1" applyFill="1" applyBorder="1" applyAlignment="1">
      <alignment vertical="top" wrapText="1"/>
    </xf>
    <xf numFmtId="0" fontId="28" fillId="0" borderId="1" xfId="0" applyFont="1" applyFill="1" applyBorder="1" applyAlignment="1">
      <alignment vertical="top" wrapText="1"/>
    </xf>
    <xf numFmtId="0" fontId="28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67" fontId="2" fillId="0" borderId="0" xfId="0" applyNumberFormat="1" applyFont="1" applyFill="1" applyAlignment="1">
      <alignment horizontal="left"/>
    </xf>
    <xf numFmtId="0" fontId="22" fillId="0" borderId="27" xfId="0" applyFont="1" applyFill="1" applyBorder="1" applyAlignment="1">
      <alignment horizontal="center" vertical="top" wrapText="1"/>
    </xf>
    <xf numFmtId="0" fontId="22" fillId="0" borderId="28" xfId="0" applyFont="1" applyFill="1" applyBorder="1" applyAlignment="1">
      <alignment horizontal="center" vertical="top" wrapText="1"/>
    </xf>
    <xf numFmtId="0" fontId="22" fillId="0" borderId="28" xfId="0" applyFont="1" applyFill="1" applyBorder="1" applyAlignment="1">
      <alignment vertical="top" wrapText="1"/>
    </xf>
    <xf numFmtId="0" fontId="24" fillId="0" borderId="28" xfId="0" applyFont="1" applyFill="1" applyBorder="1" applyAlignment="1">
      <alignment vertical="top" wrapText="1"/>
    </xf>
    <xf numFmtId="0" fontId="24" fillId="0" borderId="29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2" fillId="0" borderId="25" xfId="0" applyFont="1" applyFill="1" applyBorder="1" applyAlignment="1">
      <alignment horizontal="center" vertical="top" wrapText="1"/>
    </xf>
    <xf numFmtId="0" fontId="23" fillId="0" borderId="26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24" fillId="0" borderId="26" xfId="0" applyFont="1" applyFill="1" applyBorder="1" applyAlignment="1">
      <alignment vertical="top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vertical="top" wrapText="1"/>
    </xf>
    <xf numFmtId="0" fontId="22" fillId="0" borderId="3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top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167" fontId="6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/>
    <xf numFmtId="0" fontId="5" fillId="0" borderId="0" xfId="0" applyNumberFormat="1" applyFont="1" applyFill="1" applyAlignment="1"/>
    <xf numFmtId="0" fontId="5" fillId="0" borderId="0" xfId="0" applyFont="1" applyFill="1" applyBorder="1" applyAlignment="1">
      <alignment horizontal="left"/>
    </xf>
    <xf numFmtId="167" fontId="5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33" fillId="2" borderId="42" xfId="0" applyFont="1" applyFill="1" applyBorder="1" applyAlignment="1">
      <alignment horizontal="left" vertical="top" wrapText="1"/>
    </xf>
    <xf numFmtId="0" fontId="33" fillId="2" borderId="35" xfId="0" applyFont="1" applyFill="1" applyBorder="1" applyAlignment="1">
      <alignment horizontal="left" vertical="top" wrapText="1"/>
    </xf>
    <xf numFmtId="0" fontId="33" fillId="2" borderId="34" xfId="0" applyFont="1" applyFill="1" applyBorder="1" applyAlignment="1">
      <alignment horizontal="left" vertical="top" wrapText="1"/>
    </xf>
    <xf numFmtId="0" fontId="0" fillId="2" borderId="36" xfId="0" applyFill="1" applyBorder="1" applyAlignment="1">
      <alignment horizontal="left" vertical="top" wrapText="1"/>
    </xf>
    <xf numFmtId="0" fontId="33" fillId="2" borderId="43" xfId="0" applyFont="1" applyFill="1" applyBorder="1" applyAlignment="1">
      <alignment horizontal="left" vertical="top" wrapText="1"/>
    </xf>
    <xf numFmtId="0" fontId="33" fillId="2" borderId="39" xfId="0" applyFont="1" applyFill="1" applyBorder="1" applyAlignment="1">
      <alignment horizontal="left" vertical="top" wrapText="1"/>
    </xf>
    <xf numFmtId="0" fontId="33" fillId="2" borderId="44" xfId="0" applyFont="1" applyFill="1" applyBorder="1" applyAlignment="1">
      <alignment horizontal="left" vertical="top" wrapText="1"/>
    </xf>
    <xf numFmtId="0" fontId="33" fillId="2" borderId="38" xfId="0" applyFont="1" applyFill="1" applyBorder="1" applyAlignment="1">
      <alignment horizontal="left" vertical="top" wrapText="1"/>
    </xf>
    <xf numFmtId="0" fontId="33" fillId="2" borderId="41" xfId="0" applyFont="1" applyFill="1" applyBorder="1" applyAlignment="1">
      <alignment horizontal="left" vertical="top" wrapText="1"/>
    </xf>
    <xf numFmtId="0" fontId="33" fillId="2" borderId="37" xfId="0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horizontal="left" vertical="top" wrapText="1"/>
    </xf>
    <xf numFmtId="0" fontId="33" fillId="2" borderId="36" xfId="0" applyFont="1" applyFill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41" fillId="0" borderId="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textRotation="90" wrapText="1" readingOrder="1"/>
    </xf>
    <xf numFmtId="0" fontId="3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39" fillId="0" borderId="1" xfId="0" applyNumberFormat="1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" fillId="0" borderId="0" xfId="0" applyNumberFormat="1" applyFont="1" applyFill="1" applyAlignment="1">
      <alignment horizontal="right"/>
    </xf>
    <xf numFmtId="16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6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/>
    </xf>
    <xf numFmtId="0" fontId="21" fillId="0" borderId="2" xfId="2" applyFont="1" applyFill="1" applyBorder="1" applyAlignment="1" applyProtection="1">
      <alignment horizontal="left"/>
      <protection hidden="1"/>
    </xf>
    <xf numFmtId="0" fontId="21" fillId="0" borderId="13" xfId="2" applyFont="1" applyFill="1" applyBorder="1" applyAlignment="1" applyProtection="1">
      <alignment horizontal="left"/>
      <protection hidden="1"/>
    </xf>
    <xf numFmtId="0" fontId="21" fillId="0" borderId="3" xfId="2" applyFont="1" applyFill="1" applyBorder="1" applyAlignment="1" applyProtection="1">
      <alignment horizontal="left"/>
      <protection hidden="1"/>
    </xf>
    <xf numFmtId="0" fontId="20" fillId="0" borderId="13" xfId="2" applyFont="1" applyFill="1" applyBorder="1" applyAlignment="1" applyProtection="1">
      <alignment horizontal="center"/>
      <protection hidden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4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</xdr:col>
      <xdr:colOff>95250</xdr:colOff>
      <xdr:row>15</xdr:row>
      <xdr:rowOff>209550</xdr:rowOff>
    </xdr:to>
    <xdr:pic>
      <xdr:nvPicPr>
        <xdr:cNvPr id="3075" name="Рисунок 1" descr="http://docs.kodeks.ru/docimages/9020/902066/902066052/P002000030000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524250"/>
          <a:ext cx="95250" cy="2095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95250</xdr:colOff>
      <xdr:row>17</xdr:row>
      <xdr:rowOff>19050</xdr:rowOff>
    </xdr:to>
    <xdr:pic>
      <xdr:nvPicPr>
        <xdr:cNvPr id="3074" name="Рисунок 2" descr="http://docs.kodeks.ru/docimages/9020/902066/902066052/P00200003000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95850"/>
          <a:ext cx="95250" cy="2095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95250</xdr:colOff>
      <xdr:row>18</xdr:row>
      <xdr:rowOff>9525</xdr:rowOff>
    </xdr:to>
    <xdr:pic>
      <xdr:nvPicPr>
        <xdr:cNvPr id="3073" name="Рисунок 3" descr="http://docs.kodeks.ru/docimages/9020/902066/902066052/P002000030002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86350"/>
          <a:ext cx="95250" cy="2095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Q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0;&#1051;&#1068;&#1050;&#1059;&#1051;&#1071;&#1062;&#1048;&#1048;/&#1050;&#1040;&#1051;&#1068;&#1050;&#1059;&#1051;&#1071;&#1062;&#1048;&#1048;%202012/30,2%20&#1054;&#1053;%20&#1054;&#1053;%202012%20&#1043;&#1054;&#1044;/&#1063;&#1048;&#1057;&#1058;&#1054;%20&#1058;&#1041;&#1054;/&#1090;&#1073;&#1086;%20400/40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16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шт он"/>
      <sheetName val="фот"/>
      <sheetName val="САЗ"/>
      <sheetName val="топливо 440 и 415а"/>
      <sheetName val="эксковатор"/>
      <sheetName val="трактор"/>
      <sheetName val="итог топлива"/>
      <sheetName val="материалы"/>
      <sheetName val="аммортиз"/>
      <sheetName val="ОТ"/>
      <sheetName val="ремонт авто часть"/>
      <sheetName val="ремонт авто все"/>
      <sheetName val="общ"/>
      <sheetName val="Лист1"/>
      <sheetName val="РГ"/>
      <sheetName val="Лист2"/>
    </sheetNames>
    <sheetDataSet>
      <sheetData sheetId="0">
        <row r="98">
          <cell r="F98">
            <v>399.99558406678756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"/>
  <sheetViews>
    <sheetView view="pageBreakPreview" zoomScale="80" zoomScaleNormal="100" zoomScaleSheetLayoutView="80" workbookViewId="0">
      <selection activeCell="A7" sqref="A7:N7"/>
    </sheetView>
  </sheetViews>
  <sheetFormatPr defaultRowHeight="15.75"/>
  <cols>
    <col min="1" max="1" width="4" style="6" customWidth="1"/>
    <col min="2" max="2" width="21.140625" style="6" customWidth="1"/>
    <col min="3" max="3" width="9.42578125" style="6" customWidth="1"/>
    <col min="4" max="4" width="18.5703125" style="6" customWidth="1"/>
    <col min="5" max="5" width="12.85546875" style="6" customWidth="1"/>
    <col min="6" max="6" width="14.85546875" style="6" customWidth="1"/>
    <col min="7" max="7" width="7.7109375" style="6" customWidth="1"/>
    <col min="8" max="8" width="7" style="6" customWidth="1"/>
    <col min="9" max="9" width="7.5703125" style="6" customWidth="1"/>
    <col min="10" max="10" width="5.5703125" style="6" customWidth="1"/>
    <col min="11" max="11" width="7.42578125" style="6" customWidth="1"/>
    <col min="12" max="12" width="12.28515625" style="6" customWidth="1"/>
    <col min="13" max="13" width="7.140625" style="6" customWidth="1"/>
    <col min="14" max="14" width="6.5703125" style="6" customWidth="1"/>
    <col min="15" max="15" width="9.140625" style="6"/>
    <col min="16" max="16" width="11.7109375" style="6" customWidth="1"/>
    <col min="17" max="16384" width="9.140625" style="6"/>
  </cols>
  <sheetData>
    <row r="1" spans="1:17">
      <c r="A1" s="364"/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7">
      <c r="A2" s="364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</row>
    <row r="3" spans="1:17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7">
      <c r="A4" s="364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</row>
    <row r="5" spans="1:17">
      <c r="A5" s="364"/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</row>
    <row r="7" spans="1:17">
      <c r="A7" s="368" t="s">
        <v>475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147" t="e">
        <f>#REF!</f>
        <v>#REF!</v>
      </c>
    </row>
    <row r="9" spans="1:17" ht="31.5">
      <c r="A9" s="164" t="s">
        <v>1</v>
      </c>
      <c r="B9" s="339" t="s">
        <v>2</v>
      </c>
      <c r="C9" s="340"/>
      <c r="D9" s="340"/>
      <c r="E9" s="340"/>
      <c r="F9" s="340"/>
      <c r="G9" s="340"/>
      <c r="H9" s="340"/>
      <c r="I9" s="340"/>
      <c r="J9" s="341"/>
      <c r="K9" s="5" t="s">
        <v>3</v>
      </c>
      <c r="L9" s="5" t="s">
        <v>107</v>
      </c>
      <c r="M9" s="339" t="s">
        <v>0</v>
      </c>
      <c r="N9" s="341"/>
      <c r="O9" s="375" t="s">
        <v>434</v>
      </c>
      <c r="P9" s="375"/>
      <c r="Q9" s="375" t="s">
        <v>395</v>
      </c>
    </row>
    <row r="10" spans="1:17">
      <c r="A10" s="4">
        <v>1</v>
      </c>
      <c r="B10" s="361">
        <v>2</v>
      </c>
      <c r="C10" s="361"/>
      <c r="D10" s="361"/>
      <c r="E10" s="361"/>
      <c r="F10" s="361"/>
      <c r="G10" s="361"/>
      <c r="H10" s="361"/>
      <c r="I10" s="361"/>
      <c r="J10" s="361"/>
      <c r="K10" s="165">
        <v>3</v>
      </c>
      <c r="L10" s="4">
        <v>4</v>
      </c>
      <c r="M10" s="339">
        <v>5</v>
      </c>
      <c r="N10" s="341"/>
      <c r="O10" s="376"/>
      <c r="P10" s="376"/>
      <c r="Q10" s="376"/>
    </row>
    <row r="11" spans="1:17" ht="15" customHeight="1">
      <c r="A11" s="166">
        <v>1</v>
      </c>
      <c r="B11" s="343" t="s">
        <v>5</v>
      </c>
      <c r="C11" s="343"/>
      <c r="D11" s="343"/>
      <c r="E11" s="343"/>
      <c r="F11" s="343"/>
      <c r="G11" s="343"/>
      <c r="H11" s="343"/>
      <c r="I11" s="343"/>
      <c r="J11" s="343"/>
      <c r="K11" s="167" t="s">
        <v>6</v>
      </c>
      <c r="L11" s="148">
        <v>8</v>
      </c>
      <c r="M11" s="369"/>
      <c r="N11" s="370"/>
      <c r="O11" s="377"/>
      <c r="P11" s="377"/>
      <c r="Q11" s="377"/>
    </row>
    <row r="12" spans="1:17" ht="15" customHeight="1">
      <c r="A12" s="166">
        <v>2</v>
      </c>
      <c r="B12" s="343" t="s">
        <v>27</v>
      </c>
      <c r="C12" s="343"/>
      <c r="D12" s="343"/>
      <c r="E12" s="343"/>
      <c r="F12" s="343"/>
      <c r="G12" s="343"/>
      <c r="H12" s="343"/>
      <c r="I12" s="343"/>
      <c r="J12" s="343"/>
      <c r="K12" s="168" t="s">
        <v>4</v>
      </c>
      <c r="L12" s="148">
        <f>SUM(L13:L14)</f>
        <v>1482</v>
      </c>
      <c r="M12" s="369"/>
      <c r="N12" s="370"/>
      <c r="O12" s="287"/>
      <c r="P12" s="287"/>
      <c r="Q12" s="287">
        <f>SUM(Q13:Q14)</f>
        <v>494</v>
      </c>
    </row>
    <row r="13" spans="1:17" ht="15" customHeight="1">
      <c r="A13" s="166"/>
      <c r="B13" s="344" t="s">
        <v>304</v>
      </c>
      <c r="C13" s="344"/>
      <c r="D13" s="344"/>
      <c r="E13" s="344"/>
      <c r="F13" s="344"/>
      <c r="G13" s="344"/>
      <c r="H13" s="344"/>
      <c r="I13" s="344"/>
      <c r="J13" s="344"/>
      <c r="K13" s="169" t="s">
        <v>4</v>
      </c>
      <c r="L13" s="325">
        <v>741</v>
      </c>
      <c r="M13" s="369"/>
      <c r="N13" s="370"/>
      <c r="O13" s="287">
        <v>3</v>
      </c>
      <c r="P13" s="287"/>
      <c r="Q13" s="287">
        <v>247</v>
      </c>
    </row>
    <row r="14" spans="1:17" ht="15" customHeight="1">
      <c r="A14" s="8"/>
      <c r="B14" s="345" t="s">
        <v>54</v>
      </c>
      <c r="C14" s="346"/>
      <c r="D14" s="346"/>
      <c r="E14" s="346"/>
      <c r="F14" s="346"/>
      <c r="G14" s="346"/>
      <c r="H14" s="346"/>
      <c r="I14" s="346"/>
      <c r="J14" s="347"/>
      <c r="K14" s="169" t="s">
        <v>4</v>
      </c>
      <c r="L14" s="325">
        <v>741</v>
      </c>
      <c r="M14" s="369"/>
      <c r="N14" s="370"/>
      <c r="O14" s="287">
        <v>4</v>
      </c>
      <c r="P14" s="287"/>
      <c r="Q14" s="287">
        <v>247</v>
      </c>
    </row>
    <row r="15" spans="1:17">
      <c r="A15" s="166">
        <v>3</v>
      </c>
      <c r="B15" s="348" t="s">
        <v>28</v>
      </c>
      <c r="C15" s="349"/>
      <c r="D15" s="349"/>
      <c r="E15" s="349"/>
      <c r="F15" s="349"/>
      <c r="G15" s="349"/>
      <c r="H15" s="349"/>
      <c r="I15" s="349"/>
      <c r="J15" s="350"/>
      <c r="K15" s="168" t="s">
        <v>8</v>
      </c>
      <c r="L15" s="170">
        <f>SUM(L16:L17)</f>
        <v>5.3</v>
      </c>
      <c r="M15" s="369"/>
      <c r="N15" s="370"/>
    </row>
    <row r="16" spans="1:17" ht="15" customHeight="1">
      <c r="A16" s="166"/>
      <c r="B16" s="344" t="s">
        <v>304</v>
      </c>
      <c r="C16" s="344"/>
      <c r="D16" s="344"/>
      <c r="E16" s="344"/>
      <c r="F16" s="344"/>
      <c r="G16" s="344"/>
      <c r="H16" s="344"/>
      <c r="I16" s="344"/>
      <c r="J16" s="344"/>
      <c r="K16" s="169" t="s">
        <v>8</v>
      </c>
      <c r="L16" s="323">
        <v>2.8</v>
      </c>
      <c r="M16" s="369"/>
      <c r="N16" s="370"/>
      <c r="O16" s="6" t="s">
        <v>379</v>
      </c>
      <c r="Q16" s="6" t="s">
        <v>378</v>
      </c>
    </row>
    <row r="17" spans="1:17" ht="15" customHeight="1">
      <c r="A17" s="8"/>
      <c r="B17" s="342" t="s">
        <v>54</v>
      </c>
      <c r="C17" s="342"/>
      <c r="D17" s="342"/>
      <c r="E17" s="342"/>
      <c r="F17" s="342"/>
      <c r="G17" s="342"/>
      <c r="H17" s="342"/>
      <c r="I17" s="342"/>
      <c r="J17" s="342"/>
      <c r="K17" s="169" t="s">
        <v>8</v>
      </c>
      <c r="L17" s="323">
        <v>2.5</v>
      </c>
      <c r="M17" s="369"/>
      <c r="N17" s="370"/>
      <c r="Q17" s="6">
        <f>0.7*2.2*4</f>
        <v>6.16</v>
      </c>
    </row>
    <row r="18" spans="1:17">
      <c r="A18" s="171">
        <v>4</v>
      </c>
      <c r="B18" s="343" t="s">
        <v>260</v>
      </c>
      <c r="C18" s="343"/>
      <c r="D18" s="343"/>
      <c r="E18" s="343"/>
      <c r="F18" s="343"/>
      <c r="G18" s="343"/>
      <c r="H18" s="343"/>
      <c r="I18" s="343"/>
      <c r="J18" s="343"/>
      <c r="K18" s="167" t="s">
        <v>8</v>
      </c>
      <c r="L18" s="286">
        <v>3928</v>
      </c>
      <c r="M18" s="351"/>
      <c r="N18" s="351"/>
      <c r="O18" s="6">
        <v>26540</v>
      </c>
      <c r="P18" s="37" t="e">
        <f>[1]Q16!P8</f>
        <v>#REF!</v>
      </c>
      <c r="Q18" s="37"/>
    </row>
    <row r="19" spans="1:17">
      <c r="A19" s="166"/>
      <c r="B19" s="344" t="s">
        <v>304</v>
      </c>
      <c r="C19" s="344"/>
      <c r="D19" s="344"/>
      <c r="E19" s="344"/>
      <c r="F19" s="344"/>
      <c r="G19" s="344"/>
      <c r="H19" s="344"/>
      <c r="I19" s="344"/>
      <c r="J19" s="344"/>
      <c r="K19" s="169" t="s">
        <v>8</v>
      </c>
      <c r="L19" s="286">
        <f>L16*L13</f>
        <v>2074.7999999999997</v>
      </c>
      <c r="M19" s="351"/>
      <c r="N19" s="351"/>
    </row>
    <row r="20" spans="1:17">
      <c r="A20" s="8"/>
      <c r="B20" s="342" t="s">
        <v>54</v>
      </c>
      <c r="C20" s="342"/>
      <c r="D20" s="342"/>
      <c r="E20" s="342"/>
      <c r="F20" s="342"/>
      <c r="G20" s="342"/>
      <c r="H20" s="342"/>
      <c r="I20" s="342"/>
      <c r="J20" s="342"/>
      <c r="K20" s="169" t="s">
        <v>8</v>
      </c>
      <c r="L20" s="286">
        <f>L14*L17</f>
        <v>1852.5</v>
      </c>
      <c r="M20" s="369"/>
      <c r="N20" s="370"/>
    </row>
    <row r="21" spans="1:17">
      <c r="A21" s="166">
        <v>5</v>
      </c>
      <c r="B21" s="343" t="s">
        <v>102</v>
      </c>
      <c r="C21" s="343"/>
      <c r="D21" s="343"/>
      <c r="E21" s="343"/>
      <c r="F21" s="343"/>
      <c r="G21" s="343"/>
      <c r="H21" s="343"/>
      <c r="I21" s="343"/>
      <c r="J21" s="343"/>
      <c r="K21" s="167" t="s">
        <v>9</v>
      </c>
      <c r="L21" s="148">
        <f>SUM(L22:L23)</f>
        <v>40</v>
      </c>
      <c r="M21" s="369"/>
      <c r="N21" s="370"/>
    </row>
    <row r="22" spans="1:17">
      <c r="A22" s="166"/>
      <c r="B22" s="344" t="s">
        <v>304</v>
      </c>
      <c r="C22" s="344"/>
      <c r="D22" s="344"/>
      <c r="E22" s="344"/>
      <c r="F22" s="344"/>
      <c r="G22" s="344"/>
      <c r="H22" s="344"/>
      <c r="I22" s="344"/>
      <c r="J22" s="344"/>
      <c r="K22" s="169" t="s">
        <v>9</v>
      </c>
      <c r="L22" s="148">
        <v>20</v>
      </c>
      <c r="M22" s="369"/>
      <c r="N22" s="370"/>
      <c r="O22" s="6">
        <f>L22*L13</f>
        <v>14820</v>
      </c>
    </row>
    <row r="23" spans="1:17">
      <c r="A23" s="8"/>
      <c r="B23" s="342" t="s">
        <v>54</v>
      </c>
      <c r="C23" s="342"/>
      <c r="D23" s="342"/>
      <c r="E23" s="342"/>
      <c r="F23" s="342"/>
      <c r="G23" s="342"/>
      <c r="H23" s="342"/>
      <c r="I23" s="342"/>
      <c r="J23" s="342"/>
      <c r="K23" s="169" t="s">
        <v>9</v>
      </c>
      <c r="L23" s="148">
        <v>20</v>
      </c>
      <c r="M23" s="369"/>
      <c r="N23" s="370"/>
    </row>
    <row r="24" spans="1:17">
      <c r="A24" s="28"/>
      <c r="B24" s="172"/>
      <c r="C24" s="172"/>
      <c r="D24" s="172"/>
      <c r="E24" s="172"/>
      <c r="F24" s="172"/>
      <c r="G24" s="172"/>
      <c r="H24" s="172"/>
      <c r="I24" s="172"/>
      <c r="J24" s="172"/>
      <c r="K24" s="30"/>
      <c r="L24" s="173"/>
      <c r="M24" s="30"/>
      <c r="N24" s="30"/>
    </row>
    <row r="25" spans="1:17" ht="15" customHeight="1">
      <c r="A25" s="28"/>
      <c r="B25" s="172"/>
      <c r="C25" s="172"/>
      <c r="D25" s="172"/>
      <c r="E25" s="172"/>
      <c r="F25" s="172"/>
      <c r="G25" s="172"/>
      <c r="H25" s="172"/>
      <c r="I25" s="172"/>
      <c r="J25" s="172"/>
      <c r="K25" s="30"/>
      <c r="M25" s="30"/>
      <c r="N25" s="30"/>
      <c r="O25" s="324" t="e">
        <f>#REF!</f>
        <v>#REF!</v>
      </c>
    </row>
    <row r="26" spans="1:17" ht="15" customHeight="1">
      <c r="A26" s="331"/>
      <c r="B26" s="172"/>
      <c r="C26" s="172" t="s">
        <v>469</v>
      </c>
      <c r="D26" s="172"/>
      <c r="E26" s="172"/>
      <c r="F26" s="172"/>
      <c r="G26" s="172"/>
      <c r="H26" s="172"/>
      <c r="I26" s="172"/>
      <c r="J26" s="172"/>
      <c r="K26" s="172"/>
      <c r="L26" s="190"/>
      <c r="M26" s="172"/>
      <c r="N26" s="172"/>
    </row>
    <row r="27" spans="1:17" ht="15" customHeight="1">
      <c r="A27" s="28"/>
      <c r="B27" s="172"/>
      <c r="C27" s="172"/>
      <c r="D27" s="172"/>
      <c r="E27" s="172"/>
      <c r="F27" s="172"/>
      <c r="G27" s="172"/>
      <c r="H27" s="172"/>
      <c r="I27" s="172"/>
      <c r="J27" s="172"/>
      <c r="K27" s="30"/>
      <c r="L27" s="174"/>
      <c r="M27" s="30"/>
      <c r="N27" s="30"/>
    </row>
    <row r="28" spans="1:17" ht="15" customHeight="1">
      <c r="A28" s="28"/>
      <c r="B28" s="172"/>
      <c r="C28" s="172"/>
      <c r="D28" s="172"/>
      <c r="E28" s="172"/>
      <c r="F28" s="172"/>
      <c r="G28" s="172"/>
      <c r="H28" s="172"/>
      <c r="I28" s="172"/>
      <c r="J28" s="172"/>
      <c r="K28" s="30"/>
      <c r="L28" s="174"/>
      <c r="M28" s="30"/>
      <c r="N28" s="30"/>
    </row>
    <row r="29" spans="1:17" ht="15" customHeight="1">
      <c r="A29" s="28"/>
      <c r="B29" s="172"/>
      <c r="C29" s="172"/>
      <c r="D29" s="172"/>
      <c r="E29" s="172"/>
      <c r="F29" s="172"/>
      <c r="G29" s="172"/>
      <c r="H29" s="172"/>
      <c r="I29" s="172"/>
      <c r="J29" s="172"/>
      <c r="K29" s="30"/>
      <c r="L29" s="174"/>
      <c r="M29" s="30"/>
      <c r="N29" s="30"/>
    </row>
    <row r="30" spans="1:17" ht="15" customHeight="1">
      <c r="A30" s="28"/>
      <c r="B30" s="172"/>
      <c r="C30" s="172"/>
      <c r="D30" s="172"/>
      <c r="E30" s="172"/>
      <c r="F30" s="172"/>
      <c r="G30" s="172"/>
      <c r="H30" s="172"/>
      <c r="I30" s="172"/>
      <c r="J30" s="172"/>
      <c r="K30" s="30"/>
      <c r="L30" s="174"/>
      <c r="M30" s="30"/>
      <c r="N30" s="30"/>
    </row>
    <row r="31" spans="1:17" ht="15" customHeight="1">
      <c r="A31" s="28"/>
      <c r="B31" s="172"/>
      <c r="C31" s="172"/>
      <c r="D31" s="172"/>
      <c r="E31" s="172"/>
      <c r="F31" s="172"/>
      <c r="G31" s="172"/>
      <c r="H31" s="172"/>
      <c r="I31" s="172"/>
      <c r="J31" s="172"/>
      <c r="K31" s="30"/>
      <c r="L31" s="174"/>
      <c r="M31" s="30"/>
      <c r="N31" s="30"/>
    </row>
    <row r="32" spans="1:17" ht="15" customHeight="1">
      <c r="A32" s="364"/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</row>
    <row r="33" spans="1:16" ht="15" customHeight="1">
      <c r="A33" s="364"/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</row>
    <row r="34" spans="1:16" ht="15" customHeight="1">
      <c r="A34" s="364"/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</row>
    <row r="35" spans="1:16" ht="15" customHeight="1">
      <c r="A35" s="364"/>
      <c r="B35" s="364"/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</row>
    <row r="36" spans="1:16" ht="15" customHeight="1">
      <c r="A36" s="364"/>
      <c r="B36" s="364"/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</row>
    <row r="37" spans="1:16">
      <c r="A37" s="27"/>
      <c r="B37" s="315"/>
      <c r="C37" s="315"/>
      <c r="D37" s="315"/>
      <c r="E37" s="315"/>
      <c r="F37" s="315"/>
      <c r="G37" s="315"/>
      <c r="H37" s="315"/>
      <c r="I37" s="30"/>
      <c r="J37" s="30"/>
      <c r="K37" s="30"/>
      <c r="L37" s="30"/>
      <c r="M37" s="30"/>
    </row>
    <row r="38" spans="1:16">
      <c r="A38" s="352" t="s">
        <v>474</v>
      </c>
      <c r="B38" s="352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</row>
    <row r="40" spans="1:16" ht="19.5" customHeight="1">
      <c r="A40" s="234" t="s">
        <v>1</v>
      </c>
      <c r="B40" s="354" t="s">
        <v>2</v>
      </c>
      <c r="C40" s="355"/>
      <c r="D40" s="356"/>
      <c r="E40" s="233" t="s">
        <v>3</v>
      </c>
      <c r="F40" s="361" t="s">
        <v>464</v>
      </c>
      <c r="G40" s="362"/>
      <c r="H40" s="354" t="s">
        <v>0</v>
      </c>
      <c r="I40" s="355"/>
      <c r="J40" s="355"/>
      <c r="K40" s="355"/>
      <c r="L40" s="355"/>
      <c r="M40" s="355"/>
      <c r="N40" s="356"/>
    </row>
    <row r="41" spans="1:16" ht="15.75" hidden="1" customHeight="1">
      <c r="A41" s="175">
        <v>1</v>
      </c>
      <c r="B41" s="358">
        <v>2</v>
      </c>
      <c r="C41" s="359"/>
      <c r="D41" s="360"/>
      <c r="E41" s="176">
        <v>3</v>
      </c>
      <c r="F41" s="353">
        <v>4</v>
      </c>
      <c r="G41" s="353"/>
      <c r="H41" s="353">
        <v>5</v>
      </c>
      <c r="I41" s="353"/>
      <c r="J41" s="353"/>
      <c r="K41" s="353"/>
      <c r="L41" s="353"/>
      <c r="M41" s="353"/>
      <c r="N41" s="353"/>
    </row>
    <row r="42" spans="1:16" ht="32.25" customHeight="1">
      <c r="A42" s="177">
        <v>1</v>
      </c>
      <c r="B42" s="373" t="s">
        <v>473</v>
      </c>
      <c r="C42" s="373"/>
      <c r="D42" s="374"/>
      <c r="E42" s="178" t="s">
        <v>8</v>
      </c>
      <c r="F42" s="179">
        <v>3928</v>
      </c>
      <c r="G42" s="180"/>
      <c r="H42" s="357"/>
      <c r="I42" s="357"/>
      <c r="J42" s="357"/>
      <c r="K42" s="357"/>
      <c r="L42" s="357"/>
      <c r="M42" s="357"/>
      <c r="N42" s="357"/>
    </row>
    <row r="43" spans="1:16">
      <c r="A43" s="181"/>
      <c r="B43" s="182" t="s">
        <v>10</v>
      </c>
      <c r="C43" s="182"/>
      <c r="D43" s="182"/>
      <c r="E43" s="183" t="s">
        <v>66</v>
      </c>
      <c r="F43" s="184">
        <v>893405.77</v>
      </c>
      <c r="G43" s="185"/>
      <c r="H43" s="372"/>
      <c r="I43" s="372"/>
      <c r="J43" s="372"/>
      <c r="K43" s="372"/>
      <c r="L43" s="372"/>
      <c r="M43" s="372"/>
      <c r="N43" s="372"/>
      <c r="O43" s="6">
        <v>90</v>
      </c>
      <c r="P43" s="6">
        <v>10</v>
      </c>
    </row>
    <row r="44" spans="1:16">
      <c r="A44" s="181"/>
      <c r="B44" s="182" t="s">
        <v>11</v>
      </c>
      <c r="C44" s="182"/>
      <c r="D44" s="182"/>
      <c r="E44" s="183" t="s">
        <v>66</v>
      </c>
      <c r="F44" s="184">
        <v>269808.55</v>
      </c>
      <c r="G44" s="185"/>
      <c r="H44" s="351"/>
      <c r="I44" s="351"/>
      <c r="J44" s="351"/>
      <c r="K44" s="351"/>
      <c r="L44" s="351"/>
      <c r="M44" s="351"/>
      <c r="N44" s="351"/>
      <c r="O44" s="6">
        <v>88</v>
      </c>
      <c r="P44" s="6">
        <v>20</v>
      </c>
    </row>
    <row r="45" spans="1:16">
      <c r="A45" s="181"/>
      <c r="B45" s="182" t="s">
        <v>12</v>
      </c>
      <c r="C45" s="182"/>
      <c r="D45" s="182"/>
      <c r="E45" s="183" t="s">
        <v>66</v>
      </c>
      <c r="F45" s="184">
        <v>17000</v>
      </c>
      <c r="G45" s="185"/>
      <c r="H45" s="363"/>
      <c r="I45" s="363"/>
      <c r="J45" s="363"/>
      <c r="K45" s="363"/>
      <c r="L45" s="363"/>
      <c r="M45" s="363"/>
      <c r="N45" s="363"/>
      <c r="O45" s="6">
        <v>86</v>
      </c>
      <c r="P45" s="6">
        <v>30</v>
      </c>
    </row>
    <row r="46" spans="1:16">
      <c r="A46" s="181"/>
      <c r="B46" s="182" t="s">
        <v>13</v>
      </c>
      <c r="C46" s="182"/>
      <c r="D46" s="182"/>
      <c r="E46" s="183" t="s">
        <v>66</v>
      </c>
      <c r="F46" s="184">
        <v>514254.5</v>
      </c>
      <c r="G46" s="185"/>
      <c r="H46" s="363"/>
      <c r="I46" s="363"/>
      <c r="J46" s="363"/>
      <c r="K46" s="363"/>
      <c r="L46" s="363"/>
      <c r="M46" s="363"/>
      <c r="N46" s="363"/>
      <c r="O46" s="6">
        <v>84</v>
      </c>
      <c r="P46" s="6">
        <v>40</v>
      </c>
    </row>
    <row r="47" spans="1:16">
      <c r="A47" s="181"/>
      <c r="B47" s="182" t="s">
        <v>14</v>
      </c>
      <c r="C47" s="182"/>
      <c r="D47" s="182"/>
      <c r="E47" s="183" t="s">
        <v>66</v>
      </c>
      <c r="F47" s="184">
        <v>107801.13</v>
      </c>
      <c r="G47" s="185"/>
      <c r="H47" s="351"/>
      <c r="I47" s="351"/>
      <c r="J47" s="351"/>
      <c r="K47" s="351"/>
      <c r="L47" s="351"/>
      <c r="M47" s="351"/>
      <c r="N47" s="351"/>
      <c r="O47" s="6">
        <v>82</v>
      </c>
      <c r="P47" s="6">
        <v>50</v>
      </c>
    </row>
    <row r="48" spans="1:16">
      <c r="A48" s="181"/>
      <c r="B48" s="329" t="s">
        <v>463</v>
      </c>
      <c r="C48" s="182"/>
      <c r="D48" s="182"/>
      <c r="E48" s="183" t="s">
        <v>66</v>
      </c>
      <c r="F48" s="184">
        <v>66020</v>
      </c>
      <c r="G48" s="185"/>
      <c r="H48" s="371"/>
      <c r="I48" s="371"/>
      <c r="J48" s="371"/>
      <c r="K48" s="371"/>
      <c r="L48" s="371"/>
      <c r="M48" s="371"/>
      <c r="N48" s="371"/>
    </row>
    <row r="49" spans="1:14">
      <c r="A49" s="186"/>
      <c r="B49" s="326" t="s">
        <v>446</v>
      </c>
      <c r="C49" s="182"/>
      <c r="D49" s="182"/>
      <c r="E49" s="183" t="s">
        <v>66</v>
      </c>
      <c r="F49" s="184">
        <v>80000</v>
      </c>
      <c r="G49" s="185"/>
      <c r="H49" s="351"/>
      <c r="I49" s="351"/>
      <c r="J49" s="351"/>
      <c r="K49" s="351"/>
      <c r="L49" s="351"/>
      <c r="M49" s="351"/>
      <c r="N49" s="351"/>
    </row>
    <row r="50" spans="1:14">
      <c r="A50" s="148">
        <v>2</v>
      </c>
      <c r="B50" s="189" t="s">
        <v>462</v>
      </c>
      <c r="C50" s="182"/>
      <c r="D50" s="182"/>
      <c r="E50" s="183" t="s">
        <v>66</v>
      </c>
      <c r="F50" s="187">
        <v>2000.7</v>
      </c>
      <c r="G50" s="188"/>
      <c r="H50" s="351"/>
      <c r="I50" s="351"/>
      <c r="J50" s="351"/>
      <c r="K50" s="351"/>
      <c r="L50" s="351"/>
      <c r="M50" s="351"/>
      <c r="N50" s="351"/>
    </row>
    <row r="51" spans="1:14">
      <c r="A51" s="148">
        <v>3</v>
      </c>
      <c r="B51" s="189" t="s">
        <v>15</v>
      </c>
      <c r="C51" s="329"/>
      <c r="D51" s="329"/>
      <c r="E51" s="330" t="s">
        <v>66</v>
      </c>
      <c r="F51" s="187">
        <v>234360</v>
      </c>
      <c r="G51" s="188"/>
      <c r="H51" s="328"/>
      <c r="I51" s="328"/>
      <c r="J51" s="328"/>
      <c r="K51" s="328"/>
      <c r="L51" s="328"/>
      <c r="M51" s="328"/>
      <c r="N51" s="328"/>
    </row>
    <row r="52" spans="1:14">
      <c r="A52" s="148">
        <v>3</v>
      </c>
      <c r="B52" s="189" t="s">
        <v>16</v>
      </c>
      <c r="C52" s="182"/>
      <c r="D52" s="182"/>
      <c r="E52" s="183" t="s">
        <v>66</v>
      </c>
      <c r="F52" s="187">
        <v>2184650.65</v>
      </c>
      <c r="G52" s="188"/>
      <c r="H52" s="351"/>
      <c r="I52" s="351"/>
      <c r="J52" s="351"/>
      <c r="K52" s="351"/>
      <c r="L52" s="351"/>
      <c r="M52" s="351"/>
      <c r="N52" s="351"/>
    </row>
    <row r="53" spans="1:14">
      <c r="A53" s="148">
        <v>5</v>
      </c>
      <c r="B53" s="189" t="s">
        <v>17</v>
      </c>
      <c r="C53" s="182"/>
      <c r="D53" s="182"/>
      <c r="E53" s="183" t="s">
        <v>66</v>
      </c>
      <c r="F53" s="187">
        <v>60000</v>
      </c>
      <c r="G53" s="188"/>
      <c r="H53" s="351"/>
      <c r="I53" s="351"/>
      <c r="J53" s="351"/>
      <c r="K53" s="351"/>
      <c r="L53" s="351"/>
      <c r="M53" s="351"/>
      <c r="N53" s="351"/>
    </row>
    <row r="54" spans="1:14">
      <c r="A54" s="148">
        <v>6</v>
      </c>
      <c r="B54" s="189" t="s">
        <v>18</v>
      </c>
      <c r="C54" s="182"/>
      <c r="D54" s="182"/>
      <c r="E54" s="183" t="s">
        <v>66</v>
      </c>
      <c r="F54" s="187">
        <v>2244650.65</v>
      </c>
      <c r="G54" s="188"/>
      <c r="H54" s="351"/>
      <c r="I54" s="351"/>
      <c r="J54" s="351"/>
      <c r="K54" s="351"/>
      <c r="L54" s="351"/>
      <c r="M54" s="351"/>
      <c r="N54" s="351"/>
    </row>
    <row r="55" spans="1:14">
      <c r="A55" s="148">
        <v>7</v>
      </c>
      <c r="B55" s="189" t="s">
        <v>19</v>
      </c>
      <c r="C55" s="182"/>
      <c r="D55" s="182"/>
      <c r="E55" s="183" t="s">
        <v>66</v>
      </c>
      <c r="F55" s="187">
        <v>571.45000000000005</v>
      </c>
      <c r="G55" s="188"/>
      <c r="H55" s="351"/>
      <c r="I55" s="351"/>
      <c r="J55" s="351"/>
      <c r="K55" s="351"/>
      <c r="L55" s="351"/>
      <c r="M55" s="351"/>
      <c r="N55" s="351"/>
    </row>
    <row r="56" spans="1:14">
      <c r="A56" s="148">
        <v>8</v>
      </c>
      <c r="B56" s="365" t="s">
        <v>466</v>
      </c>
      <c r="C56" s="366"/>
      <c r="D56" s="367"/>
      <c r="E56" s="183" t="s">
        <v>66</v>
      </c>
      <c r="F56" s="187">
        <v>28.55</v>
      </c>
      <c r="G56" s="188"/>
      <c r="H56" s="351"/>
      <c r="I56" s="351"/>
      <c r="J56" s="351"/>
      <c r="K56" s="351"/>
      <c r="L56" s="351"/>
      <c r="M56" s="351"/>
      <c r="N56" s="351"/>
    </row>
    <row r="57" spans="1:14">
      <c r="A57" s="148"/>
      <c r="B57" s="365" t="s">
        <v>471</v>
      </c>
      <c r="C57" s="366"/>
      <c r="D57" s="367"/>
      <c r="E57" s="183" t="s">
        <v>66</v>
      </c>
      <c r="F57" s="187">
        <v>600</v>
      </c>
      <c r="G57" s="188"/>
      <c r="H57" s="351"/>
      <c r="I57" s="351"/>
      <c r="J57" s="351"/>
      <c r="K57" s="351"/>
      <c r="L57" s="351"/>
      <c r="M57" s="351"/>
      <c r="N57" s="351"/>
    </row>
    <row r="58" spans="1:14">
      <c r="A58" s="173"/>
      <c r="B58" s="190"/>
      <c r="C58" s="172"/>
      <c r="D58" s="317"/>
      <c r="E58" s="173"/>
      <c r="F58" s="30"/>
      <c r="G58" s="30"/>
      <c r="H58" s="30"/>
      <c r="I58" s="30"/>
      <c r="J58" s="191"/>
      <c r="K58" s="191"/>
      <c r="L58" s="30"/>
      <c r="M58" s="30"/>
      <c r="N58" s="30"/>
    </row>
    <row r="59" spans="1:14">
      <c r="A59" s="173"/>
      <c r="B59" s="317"/>
      <c r="D59" s="317" t="s">
        <v>470</v>
      </c>
      <c r="E59" s="318"/>
      <c r="F59" s="33"/>
      <c r="G59" s="30"/>
      <c r="H59" s="30"/>
      <c r="I59" s="30"/>
      <c r="J59" s="191"/>
      <c r="K59" s="191"/>
      <c r="L59" s="30"/>
      <c r="M59" s="30"/>
      <c r="N59" s="30"/>
    </row>
  </sheetData>
  <mergeCells count="69">
    <mergeCell ref="O9:O11"/>
    <mergeCell ref="Q9:Q11"/>
    <mergeCell ref="P9:P11"/>
    <mergeCell ref="M10:N10"/>
    <mergeCell ref="M21:N21"/>
    <mergeCell ref="M20:N20"/>
    <mergeCell ref="M11:N11"/>
    <mergeCell ref="M19:N19"/>
    <mergeCell ref="M15:N15"/>
    <mergeCell ref="M12:N12"/>
    <mergeCell ref="M14:N14"/>
    <mergeCell ref="M18:N18"/>
    <mergeCell ref="M16:N16"/>
    <mergeCell ref="M9:N9"/>
    <mergeCell ref="M17:N17"/>
    <mergeCell ref="M13:N13"/>
    <mergeCell ref="M23:N23"/>
    <mergeCell ref="B22:J22"/>
    <mergeCell ref="H48:N48"/>
    <mergeCell ref="B23:J23"/>
    <mergeCell ref="H43:N43"/>
    <mergeCell ref="H44:N44"/>
    <mergeCell ref="H40:N40"/>
    <mergeCell ref="H46:N46"/>
    <mergeCell ref="H47:N47"/>
    <mergeCell ref="B42:D42"/>
    <mergeCell ref="M22:N22"/>
    <mergeCell ref="A35:N35"/>
    <mergeCell ref="A36:N36"/>
    <mergeCell ref="A32:N32"/>
    <mergeCell ref="A33:N33"/>
    <mergeCell ref="A34:N34"/>
    <mergeCell ref="H57:N57"/>
    <mergeCell ref="A1:N1"/>
    <mergeCell ref="A2:N2"/>
    <mergeCell ref="A3:N3"/>
    <mergeCell ref="A4:N4"/>
    <mergeCell ref="A5:N5"/>
    <mergeCell ref="H52:N52"/>
    <mergeCell ref="H53:N53"/>
    <mergeCell ref="H54:N54"/>
    <mergeCell ref="H55:N55"/>
    <mergeCell ref="H56:N56"/>
    <mergeCell ref="B10:J10"/>
    <mergeCell ref="B11:J11"/>
    <mergeCell ref="B57:D57"/>
    <mergeCell ref="B56:D56"/>
    <mergeCell ref="A7:N7"/>
    <mergeCell ref="H49:N49"/>
    <mergeCell ref="H50:N50"/>
    <mergeCell ref="A38:N38"/>
    <mergeCell ref="F41:G41"/>
    <mergeCell ref="B40:D40"/>
    <mergeCell ref="H41:N41"/>
    <mergeCell ref="H42:N42"/>
    <mergeCell ref="B41:D41"/>
    <mergeCell ref="F40:G40"/>
    <mergeCell ref="H45:N45"/>
    <mergeCell ref="B9:J9"/>
    <mergeCell ref="B20:J20"/>
    <mergeCell ref="B21:J21"/>
    <mergeCell ref="B13:J13"/>
    <mergeCell ref="B14:J14"/>
    <mergeCell ref="B12:J12"/>
    <mergeCell ref="B16:J16"/>
    <mergeCell ref="B18:J18"/>
    <mergeCell ref="B19:J19"/>
    <mergeCell ref="B15:J15"/>
    <mergeCell ref="B17:J17"/>
  </mergeCells>
  <pageMargins left="0.19685039370078741" right="0.19685039370078741" top="0.74803149606299213" bottom="0.74803149606299213" header="0.31496062992125984" footer="0.31496062992125984"/>
  <pageSetup paperSize="9" orientation="landscape" horizontalDpi="180" verticalDpi="18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8"/>
  <sheetViews>
    <sheetView topLeftCell="A10" workbookViewId="0">
      <selection activeCell="D20" sqref="D20"/>
    </sheetView>
  </sheetViews>
  <sheetFormatPr defaultRowHeight="18.75"/>
  <cols>
    <col min="1" max="1" width="5.85546875" style="15" customWidth="1"/>
    <col min="2" max="2" width="38.5703125" style="15" customWidth="1"/>
    <col min="3" max="3" width="23.140625" style="15" customWidth="1"/>
    <col min="4" max="4" width="25" style="15" customWidth="1"/>
    <col min="5" max="16384" width="9.140625" style="15"/>
  </cols>
  <sheetData>
    <row r="1" spans="1:4">
      <c r="A1" s="464" t="s">
        <v>147</v>
      </c>
      <c r="B1" s="464"/>
      <c r="C1" s="464"/>
      <c r="D1" s="464"/>
    </row>
    <row r="2" spans="1:4">
      <c r="A2" s="464" t="s">
        <v>85</v>
      </c>
      <c r="B2" s="464"/>
      <c r="C2" s="464"/>
      <c r="D2" s="464"/>
    </row>
    <row r="3" spans="1:4">
      <c r="A3" s="464" t="s">
        <v>106</v>
      </c>
      <c r="B3" s="464"/>
      <c r="C3" s="464"/>
      <c r="D3" s="464"/>
    </row>
    <row r="4" spans="1:4">
      <c r="A4" s="464" t="s">
        <v>397</v>
      </c>
      <c r="B4" s="464"/>
      <c r="C4" s="464"/>
      <c r="D4" s="464"/>
    </row>
    <row r="5" spans="1:4">
      <c r="A5" s="464" t="s">
        <v>398</v>
      </c>
      <c r="B5" s="464"/>
      <c r="C5" s="464"/>
      <c r="D5" s="464"/>
    </row>
    <row r="6" spans="1:4">
      <c r="A6" s="274"/>
      <c r="B6" s="274"/>
      <c r="C6" s="274"/>
      <c r="D6" s="274"/>
    </row>
    <row r="7" spans="1:4">
      <c r="A7" s="274"/>
      <c r="B7" s="274"/>
      <c r="C7" s="274"/>
      <c r="D7" s="274"/>
    </row>
    <row r="9" spans="1:4">
      <c r="A9" s="463" t="s">
        <v>107</v>
      </c>
      <c r="B9" s="463"/>
      <c r="C9" s="463"/>
      <c r="D9" s="463"/>
    </row>
    <row r="10" spans="1:4">
      <c r="A10" s="463" t="s">
        <v>148</v>
      </c>
      <c r="B10" s="463"/>
      <c r="C10" s="463"/>
      <c r="D10" s="463"/>
    </row>
    <row r="11" spans="1:4">
      <c r="A11" s="463" t="s">
        <v>149</v>
      </c>
      <c r="B11" s="463"/>
      <c r="C11" s="463"/>
      <c r="D11" s="463"/>
    </row>
    <row r="12" spans="1:4">
      <c r="A12" s="463" t="s">
        <v>399</v>
      </c>
      <c r="B12" s="463"/>
      <c r="C12" s="463"/>
      <c r="D12" s="463"/>
    </row>
    <row r="14" spans="1:4" ht="42.75" customHeight="1">
      <c r="A14" s="66" t="s">
        <v>81</v>
      </c>
      <c r="B14" s="12" t="s">
        <v>58</v>
      </c>
      <c r="C14" s="12" t="s">
        <v>150</v>
      </c>
      <c r="D14" s="12" t="s">
        <v>151</v>
      </c>
    </row>
    <row r="15" spans="1:4">
      <c r="A15" s="12">
        <v>1</v>
      </c>
      <c r="B15" s="282" t="s">
        <v>402</v>
      </c>
      <c r="C15" s="67" t="s">
        <v>154</v>
      </c>
      <c r="D15" s="283">
        <v>110000</v>
      </c>
    </row>
    <row r="16" spans="1:4">
      <c r="A16" s="12">
        <v>2</v>
      </c>
      <c r="B16" s="282" t="s">
        <v>408</v>
      </c>
      <c r="C16" s="67" t="s">
        <v>409</v>
      </c>
      <c r="D16" s="283">
        <v>106000</v>
      </c>
    </row>
    <row r="17" spans="1:4">
      <c r="A17" s="12">
        <v>3</v>
      </c>
      <c r="B17" s="282" t="s">
        <v>410</v>
      </c>
      <c r="C17" s="67" t="s">
        <v>157</v>
      </c>
      <c r="D17" s="283">
        <v>106000</v>
      </c>
    </row>
    <row r="18" spans="1:4" ht="30">
      <c r="A18" s="12">
        <v>5</v>
      </c>
      <c r="B18" s="282" t="s">
        <v>428</v>
      </c>
      <c r="C18" s="67" t="s">
        <v>155</v>
      </c>
      <c r="D18" s="285">
        <v>310000</v>
      </c>
    </row>
    <row r="19" spans="1:4">
      <c r="A19" s="12">
        <v>6</v>
      </c>
      <c r="B19" s="282" t="s">
        <v>429</v>
      </c>
      <c r="C19" s="67" t="s">
        <v>156</v>
      </c>
      <c r="D19" s="285"/>
    </row>
    <row r="20" spans="1:4">
      <c r="A20" s="68"/>
      <c r="B20" s="68" t="s">
        <v>23</v>
      </c>
      <c r="C20" s="68"/>
      <c r="D20" s="285"/>
    </row>
    <row r="24" spans="1:4">
      <c r="B24" s="15" t="s">
        <v>430</v>
      </c>
      <c r="D24" s="15" t="s">
        <v>108</v>
      </c>
    </row>
    <row r="26" spans="1:4">
      <c r="B26" s="15" t="s">
        <v>431</v>
      </c>
      <c r="D26" s="15" t="s">
        <v>161</v>
      </c>
    </row>
    <row r="28" spans="1:4">
      <c r="B28" s="15" t="s">
        <v>432</v>
      </c>
      <c r="D28" s="15" t="s">
        <v>433</v>
      </c>
    </row>
  </sheetData>
  <mergeCells count="9">
    <mergeCell ref="A10:D10"/>
    <mergeCell ref="A11:D11"/>
    <mergeCell ref="A12:D12"/>
    <mergeCell ref="A1:D1"/>
    <mergeCell ref="A2:D2"/>
    <mergeCell ref="A3:D3"/>
    <mergeCell ref="A4:D4"/>
    <mergeCell ref="A5:D5"/>
    <mergeCell ref="A9:D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5"/>
  <sheetViews>
    <sheetView topLeftCell="A16" workbookViewId="0">
      <selection activeCell="D18" sqref="D18:D19"/>
    </sheetView>
  </sheetViews>
  <sheetFormatPr defaultRowHeight="18.75"/>
  <cols>
    <col min="1" max="1" width="5.85546875" style="15" customWidth="1"/>
    <col min="2" max="2" width="38.5703125" style="15" customWidth="1"/>
    <col min="3" max="3" width="23.140625" style="15" customWidth="1"/>
    <col min="4" max="4" width="25" style="15" customWidth="1"/>
    <col min="5" max="16384" width="9.140625" style="15"/>
  </cols>
  <sheetData>
    <row r="1" spans="1:4">
      <c r="A1" s="464" t="s">
        <v>147</v>
      </c>
      <c r="B1" s="464"/>
      <c r="C1" s="464"/>
      <c r="D1" s="464"/>
    </row>
    <row r="2" spans="1:4">
      <c r="A2" s="464" t="s">
        <v>85</v>
      </c>
      <c r="B2" s="464"/>
      <c r="C2" s="464"/>
      <c r="D2" s="464"/>
    </row>
    <row r="3" spans="1:4">
      <c r="A3" s="464" t="s">
        <v>106</v>
      </c>
      <c r="B3" s="464"/>
      <c r="C3" s="464"/>
      <c r="D3" s="464"/>
    </row>
    <row r="4" spans="1:4">
      <c r="A4" s="464" t="s">
        <v>397</v>
      </c>
      <c r="B4" s="464"/>
      <c r="C4" s="464"/>
      <c r="D4" s="464"/>
    </row>
    <row r="5" spans="1:4">
      <c r="A5" s="464" t="s">
        <v>398</v>
      </c>
      <c r="B5" s="464"/>
      <c r="C5" s="464"/>
      <c r="D5" s="464"/>
    </row>
    <row r="6" spans="1:4">
      <c r="A6" s="274"/>
      <c r="B6" s="274"/>
      <c r="C6" s="274"/>
      <c r="D6" s="274"/>
    </row>
    <row r="7" spans="1:4">
      <c r="A7" s="274"/>
      <c r="B7" s="274"/>
      <c r="C7" s="274"/>
      <c r="D7" s="274"/>
    </row>
    <row r="9" spans="1:4">
      <c r="A9" s="463" t="s">
        <v>107</v>
      </c>
      <c r="B9" s="463"/>
      <c r="C9" s="463"/>
      <c r="D9" s="463"/>
    </row>
    <row r="10" spans="1:4">
      <c r="A10" s="463" t="s">
        <v>148</v>
      </c>
      <c r="B10" s="463"/>
      <c r="C10" s="463"/>
      <c r="D10" s="463"/>
    </row>
    <row r="11" spans="1:4">
      <c r="A11" s="463" t="s">
        <v>149</v>
      </c>
      <c r="B11" s="463"/>
      <c r="C11" s="463"/>
      <c r="D11" s="463"/>
    </row>
    <row r="12" spans="1:4">
      <c r="A12" s="463" t="s">
        <v>399</v>
      </c>
      <c r="B12" s="463"/>
      <c r="C12" s="463"/>
      <c r="D12" s="463"/>
    </row>
    <row r="14" spans="1:4" ht="42.75" customHeight="1">
      <c r="A14" s="66" t="s">
        <v>81</v>
      </c>
      <c r="B14" s="12" t="s">
        <v>58</v>
      </c>
      <c r="C14" s="12" t="s">
        <v>150</v>
      </c>
      <c r="D14" s="12" t="s">
        <v>151</v>
      </c>
    </row>
    <row r="15" spans="1:4">
      <c r="A15" s="12">
        <v>1</v>
      </c>
      <c r="B15" s="282" t="s">
        <v>400</v>
      </c>
      <c r="C15" s="67" t="s">
        <v>152</v>
      </c>
      <c r="D15" s="283">
        <v>74500</v>
      </c>
    </row>
    <row r="16" spans="1:4">
      <c r="A16" s="12">
        <v>2</v>
      </c>
      <c r="B16" s="282" t="s">
        <v>401</v>
      </c>
      <c r="C16" s="67" t="s">
        <v>153</v>
      </c>
      <c r="D16" s="283">
        <v>68000</v>
      </c>
    </row>
    <row r="17" spans="1:4">
      <c r="A17" s="12">
        <v>3</v>
      </c>
      <c r="B17" s="282" t="s">
        <v>402</v>
      </c>
      <c r="C17" s="67" t="s">
        <v>154</v>
      </c>
      <c r="D17" s="283">
        <v>110000</v>
      </c>
    </row>
    <row r="18" spans="1:4">
      <c r="A18" s="12">
        <v>4</v>
      </c>
      <c r="B18" s="282" t="s">
        <v>403</v>
      </c>
      <c r="C18" s="67" t="s">
        <v>404</v>
      </c>
      <c r="D18" s="283">
        <v>122000</v>
      </c>
    </row>
    <row r="19" spans="1:4">
      <c r="A19" s="12">
        <v>5</v>
      </c>
      <c r="B19" s="282" t="s">
        <v>403</v>
      </c>
      <c r="C19" s="67" t="s">
        <v>405</v>
      </c>
      <c r="D19" s="283">
        <v>110000</v>
      </c>
    </row>
    <row r="20" spans="1:4">
      <c r="A20" s="12">
        <v>6</v>
      </c>
      <c r="B20" s="282" t="s">
        <v>406</v>
      </c>
      <c r="C20" s="67" t="s">
        <v>407</v>
      </c>
      <c r="D20" s="283">
        <v>440000</v>
      </c>
    </row>
    <row r="21" spans="1:4">
      <c r="A21" s="12">
        <v>7</v>
      </c>
      <c r="B21" s="282" t="s">
        <v>408</v>
      </c>
      <c r="C21" s="67" t="s">
        <v>409</v>
      </c>
      <c r="D21" s="283">
        <v>106000</v>
      </c>
    </row>
    <row r="22" spans="1:4">
      <c r="A22" s="12">
        <v>8</v>
      </c>
      <c r="B22" s="282" t="s">
        <v>410</v>
      </c>
      <c r="C22" s="67" t="s">
        <v>157</v>
      </c>
      <c r="D22" s="283">
        <v>106000</v>
      </c>
    </row>
    <row r="23" spans="1:4">
      <c r="A23" s="12">
        <v>9</v>
      </c>
      <c r="B23" s="282" t="s">
        <v>410</v>
      </c>
      <c r="C23" s="67" t="s">
        <v>158</v>
      </c>
      <c r="D23" s="283">
        <v>104000</v>
      </c>
    </row>
    <row r="24" spans="1:4">
      <c r="A24" s="12">
        <v>10</v>
      </c>
      <c r="B24" s="282" t="s">
        <v>411</v>
      </c>
      <c r="C24" s="67" t="s">
        <v>159</v>
      </c>
      <c r="D24" s="283">
        <v>300000</v>
      </c>
    </row>
    <row r="25" spans="1:4">
      <c r="A25" s="12">
        <v>11</v>
      </c>
      <c r="B25" s="282" t="s">
        <v>412</v>
      </c>
      <c r="C25" s="67" t="s">
        <v>413</v>
      </c>
      <c r="D25" s="283">
        <v>350000</v>
      </c>
    </row>
    <row r="26" spans="1:4">
      <c r="A26" s="12">
        <v>12</v>
      </c>
      <c r="B26" s="282" t="s">
        <v>414</v>
      </c>
      <c r="C26" s="67" t="s">
        <v>156</v>
      </c>
      <c r="D26" s="283">
        <v>76000</v>
      </c>
    </row>
    <row r="27" spans="1:4" ht="30">
      <c r="A27" s="12">
        <v>13</v>
      </c>
      <c r="B27" s="282" t="s">
        <v>415</v>
      </c>
      <c r="C27" s="67" t="s">
        <v>416</v>
      </c>
      <c r="D27" s="283">
        <v>88500</v>
      </c>
    </row>
    <row r="28" spans="1:4">
      <c r="A28" s="12">
        <v>14</v>
      </c>
      <c r="B28" s="282" t="s">
        <v>417</v>
      </c>
      <c r="C28" s="67" t="s">
        <v>418</v>
      </c>
      <c r="D28" s="283">
        <v>54000</v>
      </c>
    </row>
    <row r="29" spans="1:4" ht="30">
      <c r="A29" s="12">
        <v>15</v>
      </c>
      <c r="B29" s="282" t="s">
        <v>419</v>
      </c>
      <c r="C29" s="284" t="s">
        <v>420</v>
      </c>
      <c r="D29" s="285">
        <v>160000</v>
      </c>
    </row>
    <row r="30" spans="1:4" ht="30">
      <c r="A30" s="12">
        <v>16</v>
      </c>
      <c r="B30" s="282" t="s">
        <v>419</v>
      </c>
      <c r="C30" s="284" t="s">
        <v>421</v>
      </c>
      <c r="D30" s="285">
        <v>160000</v>
      </c>
    </row>
    <row r="31" spans="1:4" ht="45">
      <c r="A31" s="12">
        <v>17</v>
      </c>
      <c r="B31" s="282" t="s">
        <v>422</v>
      </c>
      <c r="C31" s="284" t="s">
        <v>423</v>
      </c>
      <c r="D31" s="285">
        <v>230000</v>
      </c>
    </row>
    <row r="32" spans="1:4" ht="45">
      <c r="A32" s="12">
        <v>18</v>
      </c>
      <c r="B32" s="282" t="s">
        <v>422</v>
      </c>
      <c r="C32" s="284" t="s">
        <v>424</v>
      </c>
      <c r="D32" s="285">
        <v>230000</v>
      </c>
    </row>
    <row r="33" spans="1:4" ht="30">
      <c r="A33" s="12">
        <v>19</v>
      </c>
      <c r="B33" s="282" t="s">
        <v>425</v>
      </c>
      <c r="C33" s="284" t="s">
        <v>426</v>
      </c>
      <c r="D33" s="285">
        <v>420000</v>
      </c>
    </row>
    <row r="34" spans="1:4" ht="30">
      <c r="A34" s="12">
        <v>20</v>
      </c>
      <c r="B34" s="282" t="s">
        <v>425</v>
      </c>
      <c r="C34" s="284" t="s">
        <v>427</v>
      </c>
      <c r="D34" s="285">
        <v>420000</v>
      </c>
    </row>
    <row r="35" spans="1:4" ht="30">
      <c r="A35" s="12">
        <v>21</v>
      </c>
      <c r="B35" s="282" t="s">
        <v>428</v>
      </c>
      <c r="C35" s="67" t="s">
        <v>155</v>
      </c>
      <c r="D35" s="285">
        <v>310000</v>
      </c>
    </row>
    <row r="36" spans="1:4">
      <c r="A36" s="12">
        <v>22</v>
      </c>
      <c r="B36" s="282" t="s">
        <v>429</v>
      </c>
      <c r="C36" s="67" t="s">
        <v>156</v>
      </c>
      <c r="D36" s="285">
        <v>310000</v>
      </c>
    </row>
    <row r="37" spans="1:4">
      <c r="A37" s="68"/>
      <c r="B37" s="68" t="s">
        <v>23</v>
      </c>
      <c r="C37" s="68"/>
      <c r="D37" s="285">
        <f>SUM(D15:D36)</f>
        <v>4349000</v>
      </c>
    </row>
    <row r="41" spans="1:4">
      <c r="B41" s="15" t="s">
        <v>430</v>
      </c>
      <c r="D41" s="15" t="s">
        <v>108</v>
      </c>
    </row>
    <row r="43" spans="1:4">
      <c r="B43" s="15" t="s">
        <v>431</v>
      </c>
      <c r="D43" s="15" t="s">
        <v>161</v>
      </c>
    </row>
    <row r="45" spans="1:4">
      <c r="B45" s="15" t="s">
        <v>432</v>
      </c>
      <c r="D45" s="15" t="s">
        <v>433</v>
      </c>
    </row>
  </sheetData>
  <mergeCells count="9">
    <mergeCell ref="A12:D12"/>
    <mergeCell ref="A9:D9"/>
    <mergeCell ref="A10:D10"/>
    <mergeCell ref="A11:D11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" sqref="B1"/>
    </sheetView>
  </sheetViews>
  <sheetFormatPr defaultRowHeight="15"/>
  <cols>
    <col min="1" max="1" width="16.28515625" customWidth="1"/>
    <col min="2" max="2" width="36" customWidth="1"/>
  </cols>
  <sheetData>
    <row r="1" spans="1:2" ht="63">
      <c r="A1" s="69" t="s">
        <v>162</v>
      </c>
      <c r="B1" s="69" t="s">
        <v>163</v>
      </c>
    </row>
    <row r="2" spans="1:2" ht="15.75">
      <c r="A2" s="69" t="s">
        <v>164</v>
      </c>
      <c r="B2" s="69" t="s">
        <v>165</v>
      </c>
    </row>
    <row r="3" spans="1:2" ht="15.75">
      <c r="A3" s="69" t="s">
        <v>166</v>
      </c>
      <c r="B3" s="69" t="s">
        <v>167</v>
      </c>
    </row>
    <row r="4" spans="1:2" ht="15.75">
      <c r="A4" s="69" t="s">
        <v>168</v>
      </c>
      <c r="B4" s="69" t="s">
        <v>169</v>
      </c>
    </row>
    <row r="5" spans="1:2" ht="15.75">
      <c r="A5" s="69" t="s">
        <v>170</v>
      </c>
      <c r="B5" s="69" t="s">
        <v>171</v>
      </c>
    </row>
    <row r="6" spans="1:2" ht="15.75">
      <c r="A6" s="69" t="s">
        <v>172</v>
      </c>
      <c r="B6" s="69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9"/>
  <sheetViews>
    <sheetView topLeftCell="A10" workbookViewId="0">
      <selection activeCell="B16" sqref="B16:C16"/>
    </sheetView>
  </sheetViews>
  <sheetFormatPr defaultRowHeight="15"/>
  <sheetData>
    <row r="1" spans="1:5">
      <c r="A1" s="132" t="s">
        <v>262</v>
      </c>
      <c r="B1" s="3"/>
      <c r="C1" s="3"/>
      <c r="D1" s="3"/>
      <c r="E1" s="3"/>
    </row>
    <row r="2" spans="1:5">
      <c r="A2" s="132" t="s">
        <v>263</v>
      </c>
      <c r="B2" s="3"/>
      <c r="C2" s="3"/>
      <c r="D2" s="3"/>
      <c r="E2" s="3"/>
    </row>
    <row r="3" spans="1:5">
      <c r="A3" s="132"/>
      <c r="B3" s="3"/>
      <c r="C3" s="3"/>
      <c r="D3" s="3"/>
      <c r="E3" s="3"/>
    </row>
    <row r="4" spans="1:5">
      <c r="A4" s="132"/>
      <c r="B4" s="3"/>
      <c r="C4" s="3"/>
      <c r="D4" s="3"/>
      <c r="E4" s="3"/>
    </row>
    <row r="5" spans="1:5">
      <c r="A5" s="132" t="s">
        <v>264</v>
      </c>
      <c r="B5" s="3"/>
      <c r="C5" s="3"/>
      <c r="D5" s="3"/>
      <c r="E5" s="3"/>
    </row>
    <row r="6" spans="1:5">
      <c r="A6" s="132" t="s">
        <v>265</v>
      </c>
      <c r="B6" s="3"/>
      <c r="C6" s="3"/>
      <c r="D6" s="3"/>
      <c r="E6" s="3"/>
    </row>
    <row r="7" spans="1:5">
      <c r="A7" s="133" t="s">
        <v>265</v>
      </c>
      <c r="B7" s="3"/>
      <c r="C7" s="3"/>
      <c r="D7" s="3"/>
      <c r="E7" s="3"/>
    </row>
    <row r="8" spans="1:5">
      <c r="A8" s="132" t="s">
        <v>266</v>
      </c>
      <c r="B8" s="3"/>
      <c r="C8" s="3"/>
      <c r="D8" s="3"/>
      <c r="E8" s="3"/>
    </row>
    <row r="9" spans="1:5">
      <c r="A9" s="134" t="s">
        <v>265</v>
      </c>
      <c r="B9" s="3"/>
      <c r="C9" s="3"/>
      <c r="D9" s="3"/>
      <c r="E9" s="3"/>
    </row>
    <row r="10" spans="1:5">
      <c r="A10" s="134" t="s">
        <v>265</v>
      </c>
      <c r="B10" s="3"/>
      <c r="C10" s="3"/>
      <c r="D10" s="3"/>
      <c r="E10" s="3"/>
    </row>
    <row r="11" spans="1:5">
      <c r="A11" s="135" t="s">
        <v>267</v>
      </c>
      <c r="B11" s="3"/>
      <c r="C11" s="3"/>
      <c r="D11" s="3"/>
      <c r="E11" s="3"/>
    </row>
    <row r="12" spans="1:5">
      <c r="A12" s="135" t="s">
        <v>268</v>
      </c>
      <c r="B12" s="3"/>
      <c r="C12" s="3"/>
      <c r="D12" s="3"/>
      <c r="E12" s="3"/>
    </row>
    <row r="13" spans="1:5" ht="15.75" thickBot="1">
      <c r="A13" s="136"/>
      <c r="B13" s="136"/>
      <c r="C13" s="136"/>
      <c r="D13" s="136"/>
      <c r="E13" s="136"/>
    </row>
    <row r="14" spans="1:5" ht="41.25" thickBot="1">
      <c r="A14" s="137" t="s">
        <v>269</v>
      </c>
      <c r="B14" s="465" t="s">
        <v>270</v>
      </c>
      <c r="C14" s="466"/>
      <c r="D14" s="466"/>
      <c r="E14" s="467"/>
    </row>
    <row r="15" spans="1:5" ht="40.5">
      <c r="A15" s="468"/>
      <c r="B15" s="469" t="s">
        <v>271</v>
      </c>
      <c r="C15" s="470"/>
      <c r="D15" s="475" t="s">
        <v>274</v>
      </c>
      <c r="E15" s="138" t="s">
        <v>275</v>
      </c>
    </row>
    <row r="16" spans="1:5" ht="108">
      <c r="A16" s="468"/>
      <c r="B16" s="471" t="s">
        <v>272</v>
      </c>
      <c r="C16" s="472"/>
      <c r="D16" s="476"/>
      <c r="E16" s="139" t="s">
        <v>276</v>
      </c>
    </row>
    <row r="17" spans="1:5">
      <c r="A17" s="468"/>
      <c r="B17" s="471" t="s">
        <v>273</v>
      </c>
      <c r="C17" s="472"/>
      <c r="D17" s="476"/>
      <c r="E17" s="140"/>
    </row>
    <row r="18" spans="1:5" ht="15.75" thickBot="1">
      <c r="A18" s="468"/>
      <c r="B18" s="473"/>
      <c r="C18" s="474"/>
      <c r="D18" s="476"/>
      <c r="E18" s="140"/>
    </row>
    <row r="19" spans="1:5" ht="41.25" thickBot="1">
      <c r="A19" s="141"/>
      <c r="B19" s="142" t="s">
        <v>277</v>
      </c>
      <c r="C19" s="143" t="s">
        <v>278</v>
      </c>
      <c r="D19" s="144"/>
      <c r="E19" s="144"/>
    </row>
    <row r="20" spans="1:5" ht="15.75" thickBot="1">
      <c r="A20" s="145" t="s">
        <v>279</v>
      </c>
      <c r="B20" s="142" t="s">
        <v>280</v>
      </c>
      <c r="C20" s="142">
        <v>3</v>
      </c>
      <c r="D20" s="142" t="s">
        <v>281</v>
      </c>
      <c r="E20" s="142" t="s">
        <v>282</v>
      </c>
    </row>
    <row r="21" spans="1:5" ht="15.75" thickBot="1">
      <c r="A21" s="465" t="s">
        <v>283</v>
      </c>
      <c r="B21" s="466"/>
      <c r="C21" s="466"/>
      <c r="D21" s="466"/>
      <c r="E21" s="467"/>
    </row>
    <row r="22" spans="1:5" ht="27.75" thickBot="1">
      <c r="A22" s="145" t="s">
        <v>284</v>
      </c>
      <c r="B22" s="142" t="s">
        <v>285</v>
      </c>
      <c r="C22" s="142" t="s">
        <v>286</v>
      </c>
      <c r="D22" s="142" t="s">
        <v>287</v>
      </c>
      <c r="E22" s="142" t="s">
        <v>288</v>
      </c>
    </row>
    <row r="23" spans="1:5" ht="68.25" thickBot="1">
      <c r="A23" s="145" t="s">
        <v>289</v>
      </c>
      <c r="B23" s="142" t="s">
        <v>290</v>
      </c>
      <c r="C23" s="142" t="s">
        <v>291</v>
      </c>
      <c r="D23" s="142" t="s">
        <v>292</v>
      </c>
      <c r="E23" s="142" t="s">
        <v>288</v>
      </c>
    </row>
    <row r="24" spans="1:5">
      <c r="A24" s="132" t="s">
        <v>265</v>
      </c>
      <c r="B24" s="3"/>
      <c r="C24" s="3"/>
      <c r="D24" s="3"/>
      <c r="E24" s="3"/>
    </row>
    <row r="25" spans="1:5">
      <c r="A25" s="132" t="s">
        <v>293</v>
      </c>
      <c r="B25" s="3"/>
      <c r="C25" s="3"/>
      <c r="D25" s="3"/>
      <c r="E25" s="3"/>
    </row>
    <row r="26" spans="1:5">
      <c r="A26" s="133" t="s">
        <v>265</v>
      </c>
      <c r="B26" s="3"/>
      <c r="C26" s="3"/>
      <c r="D26" s="3"/>
      <c r="E26" s="3"/>
    </row>
    <row r="27" spans="1:5">
      <c r="A27" s="132" t="s">
        <v>294</v>
      </c>
      <c r="B27" s="3"/>
      <c r="C27" s="3"/>
      <c r="D27" s="3"/>
      <c r="E27" s="3"/>
    </row>
    <row r="28" spans="1:5">
      <c r="A28" s="133" t="s">
        <v>265</v>
      </c>
      <c r="B28" s="3"/>
      <c r="C28" s="3"/>
      <c r="D28" s="3"/>
      <c r="E28" s="3"/>
    </row>
    <row r="29" spans="1:5">
      <c r="A29" s="132" t="s">
        <v>295</v>
      </c>
      <c r="B29" s="3"/>
      <c r="C29" s="3"/>
      <c r="D29" s="3"/>
      <c r="E29" s="3"/>
    </row>
  </sheetData>
  <mergeCells count="8">
    <mergeCell ref="A21:E21"/>
    <mergeCell ref="B14:E14"/>
    <mergeCell ref="A15:A18"/>
    <mergeCell ref="B15:C15"/>
    <mergeCell ref="B16:C16"/>
    <mergeCell ref="B17:C17"/>
    <mergeCell ref="B18:C18"/>
    <mergeCell ref="D15:D1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2185"/>
  <sheetViews>
    <sheetView view="pageBreakPreview" topLeftCell="A34" zoomScaleNormal="100" zoomScaleSheetLayoutView="100" workbookViewId="0">
      <selection activeCell="A64" sqref="A64:J64"/>
    </sheetView>
  </sheetViews>
  <sheetFormatPr defaultRowHeight="12.75" outlineLevelRow="2"/>
  <cols>
    <col min="1" max="1" width="3.28515625" style="226" customWidth="1"/>
    <col min="2" max="2" width="9" style="227" customWidth="1"/>
    <col min="3" max="3" width="31.7109375" style="228" customWidth="1"/>
    <col min="4" max="4" width="9.28515625" style="229" customWidth="1"/>
    <col min="5" max="5" width="5.7109375" style="230" customWidth="1"/>
    <col min="6" max="6" width="7.28515625" style="232" customWidth="1"/>
    <col min="7" max="9" width="6.7109375" style="232" customWidth="1"/>
    <col min="10" max="10" width="7.7109375" style="232" customWidth="1"/>
    <col min="11" max="11" width="7.28515625" style="232" customWidth="1"/>
    <col min="12" max="16" width="6.7109375" style="232" customWidth="1"/>
    <col min="17" max="17" width="5.7109375" style="197" customWidth="1"/>
    <col min="18" max="16384" width="9.140625" style="197"/>
  </cols>
  <sheetData>
    <row r="1" spans="1:17" outlineLevel="2">
      <c r="A1" s="192"/>
      <c r="B1" s="193"/>
      <c r="C1" s="194"/>
      <c r="D1" s="195"/>
      <c r="E1" s="195"/>
      <c r="F1" s="196"/>
      <c r="G1" s="196"/>
      <c r="H1" s="196"/>
      <c r="I1" s="196"/>
      <c r="J1" s="196"/>
      <c r="K1" s="196"/>
      <c r="L1" s="196"/>
      <c r="M1" s="192" t="s">
        <v>305</v>
      </c>
      <c r="N1" s="196"/>
      <c r="O1" s="196"/>
      <c r="P1" s="196"/>
    </row>
    <row r="2" spans="1:17" outlineLevel="1">
      <c r="A2" s="198"/>
      <c r="B2" s="193"/>
      <c r="C2" s="194"/>
      <c r="D2" s="195"/>
      <c r="E2" s="195"/>
      <c r="F2" s="196"/>
      <c r="G2" s="196"/>
      <c r="H2" s="196"/>
      <c r="I2" s="196"/>
      <c r="J2" s="196"/>
      <c r="K2" s="196"/>
      <c r="L2" s="196"/>
      <c r="M2" s="198" t="s">
        <v>85</v>
      </c>
      <c r="N2" s="196"/>
      <c r="O2" s="196"/>
      <c r="P2" s="196"/>
    </row>
    <row r="3" spans="1:17" outlineLevel="1">
      <c r="A3" s="198"/>
      <c r="B3" s="193"/>
      <c r="C3" s="194"/>
      <c r="D3" s="195"/>
      <c r="E3" s="195"/>
      <c r="F3" s="196"/>
      <c r="G3" s="196"/>
      <c r="H3" s="196"/>
      <c r="I3" s="196"/>
      <c r="J3" s="196"/>
      <c r="K3" s="196"/>
      <c r="L3" s="196"/>
      <c r="M3" s="198" t="s">
        <v>106</v>
      </c>
      <c r="N3" s="196"/>
      <c r="O3" s="196"/>
      <c r="P3" s="196"/>
    </row>
    <row r="4" spans="1:17" outlineLevel="1">
      <c r="A4" s="198"/>
      <c r="B4" s="193"/>
      <c r="C4" s="194"/>
      <c r="D4" s="195"/>
      <c r="E4" s="195"/>
      <c r="F4" s="196"/>
      <c r="G4" s="196"/>
      <c r="H4" s="196"/>
      <c r="I4" s="196"/>
      <c r="J4" s="196"/>
      <c r="K4" s="196"/>
      <c r="L4" s="196"/>
      <c r="M4" s="198" t="s">
        <v>306</v>
      </c>
      <c r="N4" s="196"/>
      <c r="O4" s="196"/>
      <c r="P4" s="196"/>
    </row>
    <row r="5" spans="1:17" outlineLevel="1">
      <c r="A5" s="198"/>
      <c r="B5" s="193"/>
      <c r="C5" s="194"/>
      <c r="D5" s="195"/>
      <c r="E5" s="195"/>
      <c r="F5" s="196"/>
      <c r="G5" s="196"/>
      <c r="H5" s="196"/>
      <c r="I5" s="196"/>
      <c r="J5" s="196"/>
      <c r="K5" s="196"/>
      <c r="L5" s="196"/>
      <c r="M5" s="198" t="s">
        <v>307</v>
      </c>
      <c r="N5" s="196"/>
      <c r="O5" s="196"/>
      <c r="P5" s="196"/>
    </row>
    <row r="6" spans="1:17">
      <c r="A6" s="199"/>
      <c r="B6" s="193"/>
      <c r="C6" s="195"/>
      <c r="D6" s="197"/>
      <c r="E6" s="196"/>
      <c r="F6" s="196"/>
      <c r="G6" s="199" t="s">
        <v>308</v>
      </c>
      <c r="H6" s="196"/>
      <c r="I6" s="200"/>
      <c r="J6" s="196"/>
      <c r="K6" s="196"/>
      <c r="L6" s="196"/>
      <c r="M6" s="196"/>
      <c r="N6" s="196"/>
      <c r="O6" s="196"/>
      <c r="P6" s="196"/>
    </row>
    <row r="7" spans="1:17">
      <c r="A7" s="199"/>
      <c r="B7" s="193"/>
      <c r="C7" s="195"/>
      <c r="D7" s="201"/>
      <c r="E7" s="202"/>
      <c r="F7" s="202"/>
      <c r="G7" s="203" t="s">
        <v>309</v>
      </c>
      <c r="H7" s="203"/>
      <c r="I7" s="204"/>
      <c r="J7" s="205"/>
      <c r="K7" s="196"/>
      <c r="L7" s="196"/>
      <c r="M7" s="196"/>
      <c r="N7" s="196"/>
      <c r="O7" s="196"/>
      <c r="P7" s="196"/>
    </row>
    <row r="8" spans="1:17">
      <c r="A8" s="199"/>
      <c r="B8" s="193"/>
      <c r="C8" s="195"/>
      <c r="D8" s="197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</row>
    <row r="9" spans="1:17">
      <c r="A9" s="199"/>
      <c r="B9" s="193"/>
      <c r="C9" s="195"/>
      <c r="D9" s="197"/>
      <c r="E9" s="196"/>
      <c r="F9" s="196"/>
      <c r="G9" s="206" t="s">
        <v>310</v>
      </c>
      <c r="H9" s="206"/>
      <c r="I9" s="206"/>
      <c r="J9" s="196"/>
      <c r="K9" s="196"/>
      <c r="L9" s="196"/>
      <c r="M9" s="196"/>
      <c r="N9" s="196"/>
      <c r="O9" s="196"/>
      <c r="P9" s="196"/>
    </row>
    <row r="10" spans="1:17">
      <c r="A10" s="199"/>
      <c r="B10" s="193"/>
      <c r="C10" s="195"/>
      <c r="D10" s="197"/>
      <c r="E10" s="196"/>
      <c r="F10" s="196"/>
      <c r="G10" s="199" t="s">
        <v>311</v>
      </c>
      <c r="H10" s="199"/>
      <c r="I10" s="199"/>
      <c r="J10" s="196"/>
      <c r="K10" s="196"/>
      <c r="L10" s="196"/>
      <c r="M10" s="196"/>
      <c r="N10" s="196"/>
      <c r="O10" s="196"/>
      <c r="P10" s="196"/>
    </row>
    <row r="11" spans="1:17">
      <c r="A11" s="199"/>
      <c r="B11" s="193"/>
      <c r="C11" s="195"/>
      <c r="D11" s="197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</row>
    <row r="12" spans="1:17">
      <c r="A12" s="199"/>
      <c r="B12" s="193"/>
      <c r="C12" s="207" t="s">
        <v>312</v>
      </c>
      <c r="D12" s="208" t="s">
        <v>313</v>
      </c>
      <c r="E12" s="196"/>
      <c r="F12" s="196"/>
      <c r="G12" s="199"/>
      <c r="H12" s="196"/>
      <c r="I12" s="196"/>
      <c r="J12" s="196"/>
      <c r="K12" s="196"/>
      <c r="L12" s="196"/>
      <c r="M12" s="196"/>
      <c r="N12" s="196"/>
      <c r="O12" s="196"/>
      <c r="P12" s="196"/>
    </row>
    <row r="13" spans="1:17">
      <c r="A13" s="199"/>
      <c r="B13" s="193"/>
      <c r="C13" s="195"/>
      <c r="D13" s="209"/>
      <c r="E13" s="202"/>
      <c r="F13" s="202"/>
      <c r="G13" s="203" t="s">
        <v>314</v>
      </c>
      <c r="H13" s="203"/>
      <c r="I13" s="203"/>
      <c r="J13" s="202"/>
      <c r="K13" s="205"/>
      <c r="L13" s="196"/>
      <c r="M13" s="196"/>
      <c r="N13" s="196"/>
      <c r="O13" s="196"/>
      <c r="P13" s="196"/>
    </row>
    <row r="14" spans="1:17">
      <c r="A14" s="210"/>
      <c r="B14" s="211"/>
      <c r="C14" s="195"/>
      <c r="D14" s="197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</row>
    <row r="15" spans="1:17">
      <c r="A15" s="199"/>
      <c r="B15" s="193"/>
      <c r="C15" s="195"/>
      <c r="D15" s="208" t="s">
        <v>315</v>
      </c>
      <c r="E15" s="196"/>
      <c r="F15" s="196"/>
      <c r="G15" s="196"/>
      <c r="H15" s="208"/>
      <c r="I15" s="208"/>
      <c r="J15" s="208"/>
      <c r="K15" s="196"/>
      <c r="L15" s="196"/>
      <c r="M15" s="196"/>
      <c r="N15" s="196"/>
      <c r="O15" s="196"/>
      <c r="P15" s="196"/>
      <c r="Q15" s="196"/>
    </row>
    <row r="16" spans="1:17" ht="15">
      <c r="A16" s="199"/>
      <c r="B16" s="193"/>
      <c r="C16" s="195"/>
      <c r="D16" s="208" t="s">
        <v>316</v>
      </c>
      <c r="E16" s="196"/>
      <c r="F16" s="196"/>
      <c r="G16" s="196"/>
      <c r="H16" s="208"/>
      <c r="I16" s="208"/>
      <c r="J16" s="486" t="s">
        <v>317</v>
      </c>
      <c r="K16" s="487"/>
      <c r="L16" s="198" t="s">
        <v>66</v>
      </c>
      <c r="M16" s="196"/>
      <c r="N16" s="196"/>
      <c r="O16" s="196"/>
      <c r="P16" s="196"/>
    </row>
    <row r="17" spans="1:17" ht="15">
      <c r="A17" s="199"/>
      <c r="B17" s="193"/>
      <c r="C17" s="195"/>
      <c r="D17" s="208" t="s">
        <v>318</v>
      </c>
      <c r="E17" s="196"/>
      <c r="F17" s="196"/>
      <c r="G17" s="196"/>
      <c r="H17" s="208"/>
      <c r="I17" s="208"/>
      <c r="J17" s="486" t="s">
        <v>319</v>
      </c>
      <c r="K17" s="487"/>
      <c r="L17" s="198" t="s">
        <v>66</v>
      </c>
      <c r="M17" s="196"/>
      <c r="N17" s="196"/>
      <c r="O17" s="196"/>
      <c r="P17" s="196"/>
    </row>
    <row r="18" spans="1:17" ht="15" outlineLevel="1">
      <c r="A18" s="199"/>
      <c r="B18" s="193"/>
      <c r="C18" s="195"/>
      <c r="D18" s="208" t="s">
        <v>320</v>
      </c>
      <c r="E18" s="196"/>
      <c r="F18" s="196"/>
      <c r="G18" s="196"/>
      <c r="H18" s="208"/>
      <c r="I18" s="208"/>
      <c r="J18" s="486" t="s">
        <v>321</v>
      </c>
      <c r="K18" s="487"/>
      <c r="L18" s="198" t="s">
        <v>322</v>
      </c>
      <c r="M18" s="196"/>
      <c r="N18" s="196"/>
      <c r="O18" s="196"/>
      <c r="P18" s="196"/>
    </row>
    <row r="19" spans="1:17">
      <c r="A19" s="199"/>
      <c r="B19" s="193"/>
      <c r="C19" s="195"/>
      <c r="D19" s="212" t="s">
        <v>323</v>
      </c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</row>
    <row r="20" spans="1:17">
      <c r="A20" s="199"/>
      <c r="B20" s="193"/>
      <c r="C20" s="194"/>
      <c r="D20" s="195"/>
      <c r="E20" s="199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</row>
    <row r="21" spans="1:17">
      <c r="A21" s="199"/>
      <c r="B21" s="193"/>
      <c r="C21" s="194"/>
      <c r="D21" s="195"/>
      <c r="E21" s="199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</row>
    <row r="22" spans="1:17" ht="19.5" customHeight="1">
      <c r="A22" s="482" t="s">
        <v>324</v>
      </c>
      <c r="B22" s="488" t="s">
        <v>325</v>
      </c>
      <c r="C22" s="482" t="s">
        <v>257</v>
      </c>
      <c r="D22" s="482" t="s">
        <v>112</v>
      </c>
      <c r="E22" s="482" t="s">
        <v>326</v>
      </c>
      <c r="F22" s="482" t="s">
        <v>327</v>
      </c>
      <c r="G22" s="484"/>
      <c r="H22" s="484"/>
      <c r="I22" s="484"/>
      <c r="J22" s="482" t="s">
        <v>328</v>
      </c>
      <c r="K22" s="490"/>
      <c r="L22" s="490"/>
      <c r="M22" s="490"/>
      <c r="N22" s="490"/>
      <c r="O22" s="482" t="s">
        <v>329</v>
      </c>
      <c r="P22" s="482" t="s">
        <v>330</v>
      </c>
      <c r="Q22" s="483" t="s">
        <v>331</v>
      </c>
    </row>
    <row r="23" spans="1:17" ht="18.75" customHeight="1">
      <c r="A23" s="484"/>
      <c r="B23" s="489"/>
      <c r="C23" s="485"/>
      <c r="D23" s="482"/>
      <c r="E23" s="482"/>
      <c r="F23" s="482" t="s">
        <v>20</v>
      </c>
      <c r="G23" s="482" t="s">
        <v>332</v>
      </c>
      <c r="H23" s="484"/>
      <c r="I23" s="484"/>
      <c r="J23" s="482" t="s">
        <v>333</v>
      </c>
      <c r="K23" s="482" t="s">
        <v>20</v>
      </c>
      <c r="L23" s="482" t="s">
        <v>332</v>
      </c>
      <c r="M23" s="484"/>
      <c r="N23" s="484"/>
      <c r="O23" s="482"/>
      <c r="P23" s="482"/>
      <c r="Q23" s="483"/>
    </row>
    <row r="24" spans="1:17" ht="22.5" customHeight="1">
      <c r="A24" s="484"/>
      <c r="B24" s="489"/>
      <c r="C24" s="485"/>
      <c r="D24" s="482"/>
      <c r="E24" s="482"/>
      <c r="F24" s="484"/>
      <c r="G24" s="213" t="s">
        <v>334</v>
      </c>
      <c r="H24" s="213" t="s">
        <v>335</v>
      </c>
      <c r="I24" s="213" t="s">
        <v>336</v>
      </c>
      <c r="J24" s="485"/>
      <c r="K24" s="484"/>
      <c r="L24" s="213" t="s">
        <v>334</v>
      </c>
      <c r="M24" s="213" t="s">
        <v>335</v>
      </c>
      <c r="N24" s="213" t="s">
        <v>336</v>
      </c>
      <c r="O24" s="482"/>
      <c r="P24" s="482"/>
      <c r="Q24" s="483"/>
    </row>
    <row r="25" spans="1:17">
      <c r="A25" s="214">
        <v>1</v>
      </c>
      <c r="B25" s="215">
        <v>2</v>
      </c>
      <c r="C25" s="213">
        <v>3</v>
      </c>
      <c r="D25" s="213">
        <v>4</v>
      </c>
      <c r="E25" s="216">
        <v>5</v>
      </c>
      <c r="F25" s="217">
        <v>6</v>
      </c>
      <c r="G25" s="217">
        <v>7</v>
      </c>
      <c r="H25" s="217">
        <v>8</v>
      </c>
      <c r="I25" s="217">
        <v>9</v>
      </c>
      <c r="J25" s="217">
        <v>10</v>
      </c>
      <c r="K25" s="217">
        <v>11</v>
      </c>
      <c r="L25" s="217">
        <v>12</v>
      </c>
      <c r="M25" s="217">
        <v>13</v>
      </c>
      <c r="N25" s="217">
        <v>14</v>
      </c>
      <c r="O25" s="217">
        <v>15</v>
      </c>
      <c r="P25" s="217">
        <v>16</v>
      </c>
      <c r="Q25" s="217">
        <v>17</v>
      </c>
    </row>
    <row r="26" spans="1:17" ht="36">
      <c r="A26" s="214">
        <v>1</v>
      </c>
      <c r="B26" s="218" t="s">
        <v>337</v>
      </c>
      <c r="C26" s="219" t="s">
        <v>338</v>
      </c>
      <c r="D26" s="216" t="s">
        <v>339</v>
      </c>
      <c r="E26" s="220">
        <v>1</v>
      </c>
      <c r="F26" s="221">
        <v>3964.53</v>
      </c>
      <c r="G26" s="221">
        <v>956.54</v>
      </c>
      <c r="H26" s="221">
        <v>271.58</v>
      </c>
      <c r="I26" s="221">
        <v>27.07</v>
      </c>
      <c r="J26" s="222"/>
      <c r="K26" s="222">
        <v>3965</v>
      </c>
      <c r="L26" s="222">
        <v>957</v>
      </c>
      <c r="M26" s="222">
        <v>272</v>
      </c>
      <c r="N26" s="222">
        <v>27</v>
      </c>
      <c r="O26" s="222">
        <v>81.2</v>
      </c>
      <c r="P26" s="222">
        <v>81.2</v>
      </c>
      <c r="Q26" s="222"/>
    </row>
    <row r="27" spans="1:17" ht="24">
      <c r="A27" s="214">
        <v>2</v>
      </c>
      <c r="B27" s="218" t="s">
        <v>340</v>
      </c>
      <c r="C27" s="219" t="s">
        <v>341</v>
      </c>
      <c r="D27" s="216" t="s">
        <v>339</v>
      </c>
      <c r="E27" s="220">
        <v>5.19</v>
      </c>
      <c r="F27" s="221">
        <v>3176.18</v>
      </c>
      <c r="G27" s="221">
        <v>1309.94</v>
      </c>
      <c r="H27" s="221">
        <v>1866.24</v>
      </c>
      <c r="I27" s="221">
        <v>276.14</v>
      </c>
      <c r="J27" s="222"/>
      <c r="K27" s="222">
        <v>16484</v>
      </c>
      <c r="L27" s="222">
        <v>6799</v>
      </c>
      <c r="M27" s="222">
        <v>9685</v>
      </c>
      <c r="N27" s="222">
        <v>1433</v>
      </c>
      <c r="O27" s="222">
        <v>111.2</v>
      </c>
      <c r="P27" s="222">
        <v>577.13</v>
      </c>
      <c r="Q27" s="222"/>
    </row>
    <row r="28" spans="1:17" ht="48">
      <c r="A28" s="214">
        <v>3</v>
      </c>
      <c r="B28" s="218" t="s">
        <v>342</v>
      </c>
      <c r="C28" s="219" t="s">
        <v>343</v>
      </c>
      <c r="D28" s="216" t="s">
        <v>344</v>
      </c>
      <c r="E28" s="220">
        <v>100</v>
      </c>
      <c r="F28" s="221">
        <v>94.25</v>
      </c>
      <c r="G28" s="221">
        <v>40.799999999999997</v>
      </c>
      <c r="H28" s="221">
        <v>53.38</v>
      </c>
      <c r="I28" s="221">
        <v>8.41</v>
      </c>
      <c r="J28" s="222"/>
      <c r="K28" s="222">
        <v>9425</v>
      </c>
      <c r="L28" s="222">
        <v>4080</v>
      </c>
      <c r="M28" s="222">
        <v>5338</v>
      </c>
      <c r="N28" s="222">
        <v>841</v>
      </c>
      <c r="O28" s="222">
        <v>3.56</v>
      </c>
      <c r="P28" s="222">
        <v>356</v>
      </c>
      <c r="Q28" s="222"/>
    </row>
    <row r="29" spans="1:17" ht="24">
      <c r="A29" s="214">
        <v>4</v>
      </c>
      <c r="B29" s="218" t="s">
        <v>345</v>
      </c>
      <c r="C29" s="219" t="s">
        <v>346</v>
      </c>
      <c r="D29" s="216" t="s">
        <v>347</v>
      </c>
      <c r="E29" s="220">
        <v>6</v>
      </c>
      <c r="F29" s="221">
        <v>2749.63</v>
      </c>
      <c r="G29" s="221">
        <v>442.71</v>
      </c>
      <c r="H29" s="221">
        <v>247.78</v>
      </c>
      <c r="I29" s="221">
        <v>40.49</v>
      </c>
      <c r="J29" s="222"/>
      <c r="K29" s="222">
        <v>16498</v>
      </c>
      <c r="L29" s="222">
        <v>2656</v>
      </c>
      <c r="M29" s="222">
        <v>1487</v>
      </c>
      <c r="N29" s="222">
        <v>243</v>
      </c>
      <c r="O29" s="222">
        <v>40.43</v>
      </c>
      <c r="P29" s="222">
        <v>242.58</v>
      </c>
      <c r="Q29" s="222"/>
    </row>
    <row r="30" spans="1:17" ht="53.25">
      <c r="A30" s="214">
        <v>5</v>
      </c>
      <c r="B30" s="218" t="s">
        <v>348</v>
      </c>
      <c r="C30" s="219" t="s">
        <v>349</v>
      </c>
      <c r="D30" s="216" t="s">
        <v>347</v>
      </c>
      <c r="E30" s="220">
        <v>6</v>
      </c>
      <c r="F30" s="221">
        <v>1374.4</v>
      </c>
      <c r="G30" s="221">
        <v>52.12</v>
      </c>
      <c r="H30" s="221">
        <v>68.040000000000006</v>
      </c>
      <c r="I30" s="221">
        <v>8.92</v>
      </c>
      <c r="J30" s="222"/>
      <c r="K30" s="222">
        <v>8246</v>
      </c>
      <c r="L30" s="222">
        <v>313</v>
      </c>
      <c r="M30" s="222">
        <v>408</v>
      </c>
      <c r="N30" s="222">
        <v>54</v>
      </c>
      <c r="O30" s="222">
        <v>4.76</v>
      </c>
      <c r="P30" s="222">
        <v>28.56</v>
      </c>
      <c r="Q30" s="222"/>
    </row>
    <row r="31" spans="1:17" ht="72">
      <c r="A31" s="214">
        <v>6</v>
      </c>
      <c r="B31" s="218" t="s">
        <v>350</v>
      </c>
      <c r="C31" s="219" t="s">
        <v>351</v>
      </c>
      <c r="D31" s="216" t="s">
        <v>352</v>
      </c>
      <c r="E31" s="220">
        <v>5</v>
      </c>
      <c r="F31" s="221">
        <v>3740.35</v>
      </c>
      <c r="G31" s="221">
        <v>2790.44</v>
      </c>
      <c r="H31" s="221">
        <v>12.86</v>
      </c>
      <c r="I31" s="221">
        <v>7.88</v>
      </c>
      <c r="J31" s="222"/>
      <c r="K31" s="222">
        <v>18702</v>
      </c>
      <c r="L31" s="222">
        <v>13952</v>
      </c>
      <c r="M31" s="222">
        <v>64</v>
      </c>
      <c r="N31" s="222">
        <v>39</v>
      </c>
      <c r="O31" s="222">
        <v>228.35</v>
      </c>
      <c r="P31" s="222">
        <v>1141.75</v>
      </c>
      <c r="Q31" s="222"/>
    </row>
    <row r="32" spans="1:17" ht="72">
      <c r="A32" s="214">
        <v>7</v>
      </c>
      <c r="B32" s="218" t="s">
        <v>353</v>
      </c>
      <c r="C32" s="219" t="s">
        <v>354</v>
      </c>
      <c r="D32" s="216" t="s">
        <v>352</v>
      </c>
      <c r="E32" s="220">
        <v>5</v>
      </c>
      <c r="F32" s="221">
        <v>872.95</v>
      </c>
      <c r="G32" s="221">
        <v>398.13</v>
      </c>
      <c r="H32" s="221">
        <v>6.53</v>
      </c>
      <c r="I32" s="221">
        <v>4</v>
      </c>
      <c r="J32" s="222"/>
      <c r="K32" s="222">
        <v>4365</v>
      </c>
      <c r="L32" s="222">
        <v>1991</v>
      </c>
      <c r="M32" s="222">
        <v>33</v>
      </c>
      <c r="N32" s="222">
        <v>20</v>
      </c>
      <c r="O32" s="222">
        <v>32.58</v>
      </c>
      <c r="P32" s="222">
        <v>162.9</v>
      </c>
      <c r="Q32" s="222"/>
    </row>
    <row r="33" spans="1:17" ht="15">
      <c r="A33" s="477" t="s">
        <v>355</v>
      </c>
      <c r="B33" s="478"/>
      <c r="C33" s="478"/>
      <c r="D33" s="478"/>
      <c r="E33" s="478"/>
      <c r="F33" s="478"/>
      <c r="G33" s="478"/>
      <c r="H33" s="478"/>
      <c r="I33" s="478"/>
      <c r="J33" s="478"/>
      <c r="K33" s="221">
        <v>77685</v>
      </c>
      <c r="L33" s="221">
        <v>30748</v>
      </c>
      <c r="M33" s="221">
        <v>17287</v>
      </c>
      <c r="N33" s="221">
        <v>2657</v>
      </c>
      <c r="O33" s="222"/>
      <c r="P33" s="221">
        <v>2590.12</v>
      </c>
      <c r="Q33" s="222"/>
    </row>
    <row r="34" spans="1:17" ht="15">
      <c r="A34" s="477" t="s">
        <v>356</v>
      </c>
      <c r="B34" s="478"/>
      <c r="C34" s="478"/>
      <c r="D34" s="478"/>
      <c r="E34" s="478"/>
      <c r="F34" s="478"/>
      <c r="G34" s="478"/>
      <c r="H34" s="478"/>
      <c r="I34" s="478"/>
      <c r="J34" s="478"/>
      <c r="K34" s="221">
        <v>30115</v>
      </c>
      <c r="L34" s="222"/>
      <c r="M34" s="222"/>
      <c r="N34" s="222"/>
      <c r="O34" s="222"/>
      <c r="P34" s="222"/>
      <c r="Q34" s="222"/>
    </row>
    <row r="35" spans="1:17" ht="15">
      <c r="A35" s="477" t="s">
        <v>357</v>
      </c>
      <c r="B35" s="478"/>
      <c r="C35" s="478"/>
      <c r="D35" s="478"/>
      <c r="E35" s="478"/>
      <c r="F35" s="478"/>
      <c r="G35" s="478"/>
      <c r="H35" s="478"/>
      <c r="I35" s="478"/>
      <c r="J35" s="478"/>
      <c r="K35" s="221">
        <v>20379</v>
      </c>
      <c r="L35" s="222"/>
      <c r="M35" s="222"/>
      <c r="N35" s="222"/>
      <c r="O35" s="222"/>
      <c r="P35" s="222"/>
      <c r="Q35" s="222"/>
    </row>
    <row r="36" spans="1:17" ht="15">
      <c r="A36" s="479" t="s">
        <v>358</v>
      </c>
      <c r="B36" s="478"/>
      <c r="C36" s="478"/>
      <c r="D36" s="478"/>
      <c r="E36" s="478"/>
      <c r="F36" s="478"/>
      <c r="G36" s="478"/>
      <c r="H36" s="478"/>
      <c r="I36" s="478"/>
      <c r="J36" s="478"/>
      <c r="K36" s="222"/>
      <c r="L36" s="222"/>
      <c r="M36" s="222"/>
      <c r="N36" s="222"/>
      <c r="O36" s="222"/>
      <c r="P36" s="222"/>
      <c r="Q36" s="222"/>
    </row>
    <row r="37" spans="1:17" ht="15">
      <c r="A37" s="477" t="s">
        <v>359</v>
      </c>
      <c r="B37" s="478"/>
      <c r="C37" s="478"/>
      <c r="D37" s="478"/>
      <c r="E37" s="478"/>
      <c r="F37" s="478"/>
      <c r="G37" s="478"/>
      <c r="H37" s="478"/>
      <c r="I37" s="478"/>
      <c r="J37" s="478"/>
      <c r="K37" s="221">
        <v>5422</v>
      </c>
      <c r="L37" s="222"/>
      <c r="M37" s="222"/>
      <c r="N37" s="222"/>
      <c r="O37" s="222"/>
      <c r="P37" s="221">
        <v>81.2</v>
      </c>
      <c r="Q37" s="222"/>
    </row>
    <row r="38" spans="1:17" ht="15">
      <c r="A38" s="477" t="s">
        <v>360</v>
      </c>
      <c r="B38" s="478"/>
      <c r="C38" s="478"/>
      <c r="D38" s="478"/>
      <c r="E38" s="478"/>
      <c r="F38" s="478"/>
      <c r="G38" s="478"/>
      <c r="H38" s="478"/>
      <c r="I38" s="478"/>
      <c r="J38" s="478"/>
      <c r="K38" s="221">
        <v>28668</v>
      </c>
      <c r="L38" s="222"/>
      <c r="M38" s="222"/>
      <c r="N38" s="222"/>
      <c r="O38" s="222"/>
      <c r="P38" s="221">
        <v>577.13</v>
      </c>
      <c r="Q38" s="222"/>
    </row>
    <row r="39" spans="1:17" ht="15">
      <c r="A39" s="477" t="s">
        <v>361</v>
      </c>
      <c r="B39" s="478"/>
      <c r="C39" s="478"/>
      <c r="D39" s="478"/>
      <c r="E39" s="478"/>
      <c r="F39" s="478"/>
      <c r="G39" s="478"/>
      <c r="H39" s="478"/>
      <c r="I39" s="478"/>
      <c r="J39" s="478"/>
      <c r="K39" s="221">
        <v>50379</v>
      </c>
      <c r="L39" s="222"/>
      <c r="M39" s="222"/>
      <c r="N39" s="222"/>
      <c r="O39" s="222"/>
      <c r="P39" s="221">
        <v>627.14</v>
      </c>
      <c r="Q39" s="222"/>
    </row>
    <row r="40" spans="1:17" ht="15">
      <c r="A40" s="477" t="s">
        <v>362</v>
      </c>
      <c r="B40" s="478"/>
      <c r="C40" s="478"/>
      <c r="D40" s="478"/>
      <c r="E40" s="478"/>
      <c r="F40" s="478"/>
      <c r="G40" s="478"/>
      <c r="H40" s="478"/>
      <c r="I40" s="478"/>
      <c r="J40" s="478"/>
      <c r="K40" s="221">
        <v>43710</v>
      </c>
      <c r="L40" s="222"/>
      <c r="M40" s="222"/>
      <c r="N40" s="222"/>
      <c r="O40" s="222"/>
      <c r="P40" s="221">
        <v>1304.6500000000001</v>
      </c>
      <c r="Q40" s="222"/>
    </row>
    <row r="41" spans="1:17" ht="15">
      <c r="A41" s="477" t="s">
        <v>363</v>
      </c>
      <c r="B41" s="478"/>
      <c r="C41" s="478"/>
      <c r="D41" s="478"/>
      <c r="E41" s="478"/>
      <c r="F41" s="478"/>
      <c r="G41" s="478"/>
      <c r="H41" s="478"/>
      <c r="I41" s="478"/>
      <c r="J41" s="478"/>
      <c r="K41" s="221">
        <v>128179</v>
      </c>
      <c r="L41" s="222"/>
      <c r="M41" s="222"/>
      <c r="N41" s="222"/>
      <c r="O41" s="222"/>
      <c r="P41" s="221">
        <v>2590.12</v>
      </c>
      <c r="Q41" s="222"/>
    </row>
    <row r="42" spans="1:17" ht="15">
      <c r="A42" s="477" t="s">
        <v>364</v>
      </c>
      <c r="B42" s="478"/>
      <c r="C42" s="478"/>
      <c r="D42" s="478"/>
      <c r="E42" s="478"/>
      <c r="F42" s="478"/>
      <c r="G42" s="478"/>
      <c r="H42" s="478"/>
      <c r="I42" s="478"/>
      <c r="J42" s="478"/>
      <c r="K42" s="222"/>
      <c r="L42" s="222"/>
      <c r="M42" s="222"/>
      <c r="N42" s="222"/>
      <c r="O42" s="222"/>
      <c r="P42" s="222"/>
      <c r="Q42" s="222"/>
    </row>
    <row r="43" spans="1:17" ht="15">
      <c r="A43" s="477" t="s">
        <v>365</v>
      </c>
      <c r="B43" s="478"/>
      <c r="C43" s="478"/>
      <c r="D43" s="478"/>
      <c r="E43" s="478"/>
      <c r="F43" s="478"/>
      <c r="G43" s="478"/>
      <c r="H43" s="478"/>
      <c r="I43" s="478"/>
      <c r="J43" s="478"/>
      <c r="K43" s="221">
        <v>29650</v>
      </c>
      <c r="L43" s="222"/>
      <c r="M43" s="222"/>
      <c r="N43" s="222"/>
      <c r="O43" s="222"/>
      <c r="P43" s="222"/>
      <c r="Q43" s="222"/>
    </row>
    <row r="44" spans="1:17" ht="15">
      <c r="A44" s="477" t="s">
        <v>366</v>
      </c>
      <c r="B44" s="478"/>
      <c r="C44" s="478"/>
      <c r="D44" s="478"/>
      <c r="E44" s="478"/>
      <c r="F44" s="478"/>
      <c r="G44" s="478"/>
      <c r="H44" s="478"/>
      <c r="I44" s="478"/>
      <c r="J44" s="478"/>
      <c r="K44" s="221">
        <v>17287</v>
      </c>
      <c r="L44" s="222"/>
      <c r="M44" s="222"/>
      <c r="N44" s="222"/>
      <c r="O44" s="222"/>
      <c r="P44" s="222"/>
      <c r="Q44" s="222"/>
    </row>
    <row r="45" spans="1:17" ht="15">
      <c r="A45" s="477" t="s">
        <v>367</v>
      </c>
      <c r="B45" s="478"/>
      <c r="C45" s="478"/>
      <c r="D45" s="478"/>
      <c r="E45" s="478"/>
      <c r="F45" s="478"/>
      <c r="G45" s="478"/>
      <c r="H45" s="478"/>
      <c r="I45" s="478"/>
      <c r="J45" s="478"/>
      <c r="K45" s="221">
        <v>33405</v>
      </c>
      <c r="L45" s="222"/>
      <c r="M45" s="222"/>
      <c r="N45" s="222"/>
      <c r="O45" s="222"/>
      <c r="P45" s="222"/>
      <c r="Q45" s="222"/>
    </row>
    <row r="46" spans="1:17" ht="15">
      <c r="A46" s="477" t="s">
        <v>368</v>
      </c>
      <c r="B46" s="478"/>
      <c r="C46" s="478"/>
      <c r="D46" s="478"/>
      <c r="E46" s="478"/>
      <c r="F46" s="478"/>
      <c r="G46" s="478"/>
      <c r="H46" s="478"/>
      <c r="I46" s="478"/>
      <c r="J46" s="478"/>
      <c r="K46" s="221">
        <v>30115</v>
      </c>
      <c r="L46" s="222"/>
      <c r="M46" s="222"/>
      <c r="N46" s="222"/>
      <c r="O46" s="222"/>
      <c r="P46" s="222"/>
      <c r="Q46" s="222"/>
    </row>
    <row r="47" spans="1:17" ht="15">
      <c r="A47" s="477" t="s">
        <v>369</v>
      </c>
      <c r="B47" s="478"/>
      <c r="C47" s="478"/>
      <c r="D47" s="478"/>
      <c r="E47" s="478"/>
      <c r="F47" s="478"/>
      <c r="G47" s="478"/>
      <c r="H47" s="478"/>
      <c r="I47" s="478"/>
      <c r="J47" s="478"/>
      <c r="K47" s="221">
        <v>20379</v>
      </c>
      <c r="L47" s="222"/>
      <c r="M47" s="222"/>
      <c r="N47" s="222"/>
      <c r="O47" s="222"/>
      <c r="P47" s="222"/>
      <c r="Q47" s="222"/>
    </row>
    <row r="48" spans="1:17" ht="15">
      <c r="A48" s="479" t="s">
        <v>370</v>
      </c>
      <c r="B48" s="478"/>
      <c r="C48" s="478"/>
      <c r="D48" s="478"/>
      <c r="E48" s="478"/>
      <c r="F48" s="478"/>
      <c r="G48" s="478"/>
      <c r="H48" s="478"/>
      <c r="I48" s="478"/>
      <c r="J48" s="478"/>
      <c r="K48" s="223">
        <v>128179</v>
      </c>
      <c r="L48" s="222"/>
      <c r="M48" s="222"/>
      <c r="N48" s="222"/>
      <c r="O48" s="222"/>
      <c r="P48" s="223">
        <v>2590.12</v>
      </c>
      <c r="Q48" s="222"/>
    </row>
    <row r="49" spans="1:17" ht="15">
      <c r="A49" s="480" t="s">
        <v>371</v>
      </c>
      <c r="B49" s="481"/>
      <c r="C49" s="481"/>
      <c r="D49" s="481"/>
      <c r="E49" s="481"/>
      <c r="F49" s="481"/>
      <c r="G49" s="481"/>
      <c r="H49" s="481"/>
      <c r="I49" s="481"/>
      <c r="J49" s="481"/>
      <c r="K49" s="481"/>
      <c r="L49" s="481"/>
      <c r="M49" s="481"/>
      <c r="N49" s="481"/>
      <c r="O49" s="481"/>
      <c r="P49" s="481"/>
      <c r="Q49" s="481"/>
    </row>
    <row r="50" spans="1:17" ht="15">
      <c r="A50" s="477" t="s">
        <v>372</v>
      </c>
      <c r="B50" s="478"/>
      <c r="C50" s="478"/>
      <c r="D50" s="478"/>
      <c r="E50" s="478"/>
      <c r="F50" s="478"/>
      <c r="G50" s="478"/>
      <c r="H50" s="478"/>
      <c r="I50" s="478"/>
      <c r="J50" s="478"/>
      <c r="K50" s="221">
        <v>77685</v>
      </c>
      <c r="L50" s="221">
        <v>30748</v>
      </c>
      <c r="M50" s="221">
        <v>17287</v>
      </c>
      <c r="N50" s="221">
        <v>2657</v>
      </c>
      <c r="O50" s="222"/>
      <c r="P50" s="221">
        <v>2590.12</v>
      </c>
      <c r="Q50" s="222"/>
    </row>
    <row r="51" spans="1:17" ht="15">
      <c r="A51" s="477" t="s">
        <v>356</v>
      </c>
      <c r="B51" s="478"/>
      <c r="C51" s="478"/>
      <c r="D51" s="478"/>
      <c r="E51" s="478"/>
      <c r="F51" s="478"/>
      <c r="G51" s="478"/>
      <c r="H51" s="478"/>
      <c r="I51" s="478"/>
      <c r="J51" s="478"/>
      <c r="K51" s="221">
        <v>30115</v>
      </c>
      <c r="L51" s="222"/>
      <c r="M51" s="222"/>
      <c r="N51" s="222"/>
      <c r="O51" s="222"/>
      <c r="P51" s="222"/>
      <c r="Q51" s="222"/>
    </row>
    <row r="52" spans="1:17" ht="15">
      <c r="A52" s="477" t="s">
        <v>357</v>
      </c>
      <c r="B52" s="478"/>
      <c r="C52" s="478"/>
      <c r="D52" s="478"/>
      <c r="E52" s="478"/>
      <c r="F52" s="478"/>
      <c r="G52" s="478"/>
      <c r="H52" s="478"/>
      <c r="I52" s="478"/>
      <c r="J52" s="478"/>
      <c r="K52" s="221">
        <v>20379</v>
      </c>
      <c r="L52" s="222"/>
      <c r="M52" s="222"/>
      <c r="N52" s="222"/>
      <c r="O52" s="222"/>
      <c r="P52" s="222"/>
      <c r="Q52" s="222"/>
    </row>
    <row r="53" spans="1:17" ht="15">
      <c r="A53" s="479" t="s">
        <v>373</v>
      </c>
      <c r="B53" s="478"/>
      <c r="C53" s="478"/>
      <c r="D53" s="478"/>
      <c r="E53" s="478"/>
      <c r="F53" s="478"/>
      <c r="G53" s="478"/>
      <c r="H53" s="478"/>
      <c r="I53" s="478"/>
      <c r="J53" s="478"/>
      <c r="K53" s="222"/>
      <c r="L53" s="222"/>
      <c r="M53" s="222"/>
      <c r="N53" s="222"/>
      <c r="O53" s="222"/>
      <c r="P53" s="222"/>
      <c r="Q53" s="222"/>
    </row>
    <row r="54" spans="1:17" ht="15">
      <c r="A54" s="477" t="s">
        <v>359</v>
      </c>
      <c r="B54" s="478"/>
      <c r="C54" s="478"/>
      <c r="D54" s="478"/>
      <c r="E54" s="478"/>
      <c r="F54" s="478"/>
      <c r="G54" s="478"/>
      <c r="H54" s="478"/>
      <c r="I54" s="478"/>
      <c r="J54" s="478"/>
      <c r="K54" s="221">
        <v>5422</v>
      </c>
      <c r="L54" s="222"/>
      <c r="M54" s="222"/>
      <c r="N54" s="222"/>
      <c r="O54" s="222"/>
      <c r="P54" s="221">
        <v>81.2</v>
      </c>
      <c r="Q54" s="222"/>
    </row>
    <row r="55" spans="1:17" ht="15">
      <c r="A55" s="477" t="s">
        <v>360</v>
      </c>
      <c r="B55" s="478"/>
      <c r="C55" s="478"/>
      <c r="D55" s="478"/>
      <c r="E55" s="478"/>
      <c r="F55" s="478"/>
      <c r="G55" s="478"/>
      <c r="H55" s="478"/>
      <c r="I55" s="478"/>
      <c r="J55" s="478"/>
      <c r="K55" s="221">
        <v>28668</v>
      </c>
      <c r="L55" s="222"/>
      <c r="M55" s="222"/>
      <c r="N55" s="222"/>
      <c r="O55" s="222"/>
      <c r="P55" s="221">
        <v>577.13</v>
      </c>
      <c r="Q55" s="222"/>
    </row>
    <row r="56" spans="1:17" ht="15">
      <c r="A56" s="477" t="s">
        <v>361</v>
      </c>
      <c r="B56" s="478"/>
      <c r="C56" s="478"/>
      <c r="D56" s="478"/>
      <c r="E56" s="478"/>
      <c r="F56" s="478"/>
      <c r="G56" s="478"/>
      <c r="H56" s="478"/>
      <c r="I56" s="478"/>
      <c r="J56" s="478"/>
      <c r="K56" s="221">
        <v>50379</v>
      </c>
      <c r="L56" s="222"/>
      <c r="M56" s="222"/>
      <c r="N56" s="222"/>
      <c r="O56" s="222"/>
      <c r="P56" s="221">
        <v>627.14</v>
      </c>
      <c r="Q56" s="222"/>
    </row>
    <row r="57" spans="1:17" ht="15">
      <c r="A57" s="477" t="s">
        <v>362</v>
      </c>
      <c r="B57" s="478"/>
      <c r="C57" s="478"/>
      <c r="D57" s="478"/>
      <c r="E57" s="478"/>
      <c r="F57" s="478"/>
      <c r="G57" s="478"/>
      <c r="H57" s="478"/>
      <c r="I57" s="478"/>
      <c r="J57" s="478"/>
      <c r="K57" s="221">
        <v>43710</v>
      </c>
      <c r="L57" s="222"/>
      <c r="M57" s="222"/>
      <c r="N57" s="222"/>
      <c r="O57" s="222"/>
      <c r="P57" s="221">
        <v>1304.6500000000001</v>
      </c>
      <c r="Q57" s="222"/>
    </row>
    <row r="58" spans="1:17" ht="15">
      <c r="A58" s="477" t="s">
        <v>363</v>
      </c>
      <c r="B58" s="478"/>
      <c r="C58" s="478"/>
      <c r="D58" s="478"/>
      <c r="E58" s="478"/>
      <c r="F58" s="478"/>
      <c r="G58" s="478"/>
      <c r="H58" s="478"/>
      <c r="I58" s="478"/>
      <c r="J58" s="478"/>
      <c r="K58" s="224">
        <v>128176.3</v>
      </c>
      <c r="L58" s="222"/>
      <c r="M58" s="222"/>
      <c r="N58" s="222"/>
      <c r="O58" s="222"/>
      <c r="P58" s="221">
        <v>2590.12</v>
      </c>
      <c r="Q58" s="222"/>
    </row>
    <row r="59" spans="1:17" ht="15">
      <c r="A59" s="477" t="s">
        <v>364</v>
      </c>
      <c r="B59" s="478"/>
      <c r="C59" s="478"/>
      <c r="D59" s="478"/>
      <c r="E59" s="478"/>
      <c r="F59" s="478"/>
      <c r="G59" s="478"/>
      <c r="H59" s="478"/>
      <c r="I59" s="478"/>
      <c r="J59" s="478"/>
      <c r="K59" s="222"/>
      <c r="L59" s="222"/>
      <c r="M59" s="222"/>
      <c r="N59" s="222"/>
      <c r="O59" s="222"/>
      <c r="P59" s="222"/>
      <c r="Q59" s="222"/>
    </row>
    <row r="60" spans="1:17" ht="15">
      <c r="A60" s="477" t="s">
        <v>365</v>
      </c>
      <c r="B60" s="478"/>
      <c r="C60" s="478"/>
      <c r="D60" s="478"/>
      <c r="E60" s="478"/>
      <c r="F60" s="478"/>
      <c r="G60" s="478"/>
      <c r="H60" s="478"/>
      <c r="I60" s="478"/>
      <c r="J60" s="478"/>
      <c r="K60" s="221">
        <v>29650</v>
      </c>
      <c r="L60" s="222"/>
      <c r="M60" s="222"/>
      <c r="N60" s="222"/>
      <c r="O60" s="222"/>
      <c r="P60" s="222"/>
      <c r="Q60" s="222"/>
    </row>
    <row r="61" spans="1:17" ht="15">
      <c r="A61" s="477" t="s">
        <v>366</v>
      </c>
      <c r="B61" s="478"/>
      <c r="C61" s="478"/>
      <c r="D61" s="478"/>
      <c r="E61" s="478"/>
      <c r="F61" s="478"/>
      <c r="G61" s="478"/>
      <c r="H61" s="478"/>
      <c r="I61" s="478"/>
      <c r="J61" s="478"/>
      <c r="K61" s="221">
        <v>17287</v>
      </c>
      <c r="L61" s="222"/>
      <c r="M61" s="222"/>
      <c r="N61" s="222"/>
      <c r="O61" s="222"/>
      <c r="P61" s="222"/>
      <c r="Q61" s="222"/>
    </row>
    <row r="62" spans="1:17" ht="15">
      <c r="A62" s="477" t="s">
        <v>367</v>
      </c>
      <c r="B62" s="478"/>
      <c r="C62" s="478"/>
      <c r="D62" s="478"/>
      <c r="E62" s="478"/>
      <c r="F62" s="478"/>
      <c r="G62" s="478"/>
      <c r="H62" s="478"/>
      <c r="I62" s="478"/>
      <c r="J62" s="478"/>
      <c r="K62" s="221">
        <v>33405</v>
      </c>
      <c r="L62" s="222"/>
      <c r="M62" s="222"/>
      <c r="N62" s="222"/>
      <c r="O62" s="222"/>
      <c r="P62" s="222"/>
      <c r="Q62" s="222"/>
    </row>
    <row r="63" spans="1:17" ht="15">
      <c r="A63" s="477" t="s">
        <v>368</v>
      </c>
      <c r="B63" s="478"/>
      <c r="C63" s="478"/>
      <c r="D63" s="478"/>
      <c r="E63" s="478"/>
      <c r="F63" s="478"/>
      <c r="G63" s="478"/>
      <c r="H63" s="478"/>
      <c r="I63" s="478"/>
      <c r="J63" s="478"/>
      <c r="K63" s="221">
        <v>30115</v>
      </c>
      <c r="L63" s="222"/>
      <c r="M63" s="222"/>
      <c r="N63" s="222"/>
      <c r="O63" s="222"/>
      <c r="P63" s="222"/>
      <c r="Q63" s="222"/>
    </row>
    <row r="64" spans="1:17" ht="15">
      <c r="A64" s="477" t="s">
        <v>369</v>
      </c>
      <c r="B64" s="478"/>
      <c r="C64" s="478"/>
      <c r="D64" s="478"/>
      <c r="E64" s="478"/>
      <c r="F64" s="478"/>
      <c r="G64" s="478"/>
      <c r="H64" s="478"/>
      <c r="I64" s="478"/>
      <c r="J64" s="478"/>
      <c r="K64" s="221">
        <v>20379</v>
      </c>
      <c r="L64" s="222"/>
      <c r="M64" s="222"/>
      <c r="N64" s="222"/>
      <c r="O64" s="222"/>
      <c r="P64" s="222"/>
      <c r="Q64" s="222"/>
    </row>
    <row r="65" spans="1:17" ht="15">
      <c r="A65" s="477" t="s">
        <v>374</v>
      </c>
      <c r="B65" s="478"/>
      <c r="C65" s="478"/>
      <c r="D65" s="478"/>
      <c r="E65" s="478"/>
      <c r="F65" s="478"/>
      <c r="G65" s="478"/>
      <c r="H65" s="478"/>
      <c r="I65" s="478"/>
      <c r="J65" s="478"/>
      <c r="K65" s="224">
        <f>K58*6.25</f>
        <v>801101.875</v>
      </c>
      <c r="L65" s="222"/>
      <c r="M65" s="222"/>
      <c r="N65" s="222"/>
      <c r="O65" s="222"/>
      <c r="P65" s="222"/>
      <c r="Q65" s="222"/>
    </row>
    <row r="66" spans="1:17" ht="15">
      <c r="A66" s="477" t="s">
        <v>375</v>
      </c>
      <c r="B66" s="478"/>
      <c r="C66" s="478"/>
      <c r="D66" s="478"/>
      <c r="E66" s="478"/>
      <c r="F66" s="478"/>
      <c r="G66" s="478"/>
      <c r="H66" s="478"/>
      <c r="I66" s="478"/>
      <c r="J66" s="478"/>
      <c r="K66" s="224">
        <f>K65*18%</f>
        <v>144198.33749999999</v>
      </c>
      <c r="L66" s="222"/>
      <c r="M66" s="222"/>
      <c r="N66" s="222"/>
      <c r="O66" s="222"/>
      <c r="P66" s="222"/>
      <c r="Q66" s="222"/>
    </row>
    <row r="67" spans="1:17" ht="15">
      <c r="A67" s="479" t="s">
        <v>376</v>
      </c>
      <c r="B67" s="478"/>
      <c r="C67" s="478"/>
      <c r="D67" s="478"/>
      <c r="E67" s="478"/>
      <c r="F67" s="478"/>
      <c r="G67" s="478"/>
      <c r="H67" s="478"/>
      <c r="I67" s="478"/>
      <c r="J67" s="478"/>
      <c r="K67" s="225">
        <f>K66+K65</f>
        <v>945300.21250000002</v>
      </c>
      <c r="L67" s="222"/>
      <c r="M67" s="222"/>
      <c r="N67" s="222"/>
      <c r="O67" s="222"/>
      <c r="P67" s="223">
        <v>2590.12</v>
      </c>
      <c r="Q67" s="222"/>
    </row>
    <row r="68" spans="1:17"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1:17"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1:17"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1:17"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1:17">
      <c r="C72" s="228" t="s">
        <v>377</v>
      </c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1:17"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1:17"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1:17"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1:17"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1:17"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1:17"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1:17"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1:17"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6:17"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6:17"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6:17"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6:17"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6:17"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6:17"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6:17"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6:17"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6:17"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6:17"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6:17"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6:17"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6:17"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6:17"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6:17"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6:17"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6:17"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6:17"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6:17"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6:17"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6:17"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6:17"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6:17"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6:17"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6:17"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6:17"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6:17"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6:17"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6:17"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6:17"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6:17"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6:17"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6:17"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6:17"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6:17"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6:17"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6:17"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6:17"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6:17"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6:17"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6:17"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6:17"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6:17"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6:17"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6:17"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6:17"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6:17"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6:17"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6:17"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6:17"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6:17"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6:17"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6:17"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6:17"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6:17"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6:17"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6:17"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6:17"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6:17"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6:17"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6:17"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6:17"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6:17"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6:17"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6:17"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6:17"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6:17"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6:17"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6:17"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6:17"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6:17"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6:17"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6:17"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6:17"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6:17"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6:17"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6:17"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6:17"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6:17"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6:17"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6:17"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6:17"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6:17"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6:17"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6:17"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6:17"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6:17"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6:17"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6:17"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6:17"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6:17"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6:17"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6:17"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6:17"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6:17"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6:17"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6:17"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6:17"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6:17"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6:17"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6:17"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6:17"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6:17"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6:17"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6:17"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6:17"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6:17"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6:17"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6:17"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6:17"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6:17"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6:17"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6:17"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6:17"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6:17"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6:17"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6:17"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6:17"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6:17"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6:17"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6:17"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6:17"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6:17"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6:17"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6:17"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6:17"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6:17"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6:17"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6:17"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6:17"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6:17"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6:17"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6:17"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6:17"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6:17"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6:17"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6:17"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6:17"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6:17"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6:17"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6:17"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6:17"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6:17"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6:17"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6:17"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6:17"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6:17"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6:17"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6:17"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6:17"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6:17"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6:17"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6:17"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6:17"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6:17"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6:17"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6:17"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6:17"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6:17"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6:17"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6:17"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6:17"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6:17"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6:17"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6:17"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6:17"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6:17"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  <row r="248" spans="6:17">
      <c r="F248" s="231"/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</row>
    <row r="249" spans="6:17">
      <c r="F249" s="231"/>
      <c r="G249" s="231"/>
      <c r="H249" s="231"/>
      <c r="I249" s="231"/>
      <c r="J249" s="231"/>
      <c r="K249" s="231"/>
      <c r="L249" s="231"/>
      <c r="M249" s="231"/>
      <c r="N249" s="231"/>
      <c r="O249" s="231"/>
      <c r="P249" s="231"/>
      <c r="Q249" s="231"/>
    </row>
    <row r="250" spans="6:17">
      <c r="F250" s="231"/>
      <c r="G250" s="231"/>
      <c r="H250" s="231"/>
      <c r="I250" s="231"/>
      <c r="J250" s="231"/>
      <c r="K250" s="231"/>
      <c r="L250" s="231"/>
      <c r="M250" s="231"/>
      <c r="N250" s="231"/>
      <c r="O250" s="231"/>
      <c r="P250" s="231"/>
      <c r="Q250" s="231"/>
    </row>
    <row r="251" spans="6:17">
      <c r="F251" s="231"/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</row>
    <row r="252" spans="6:17">
      <c r="F252" s="231"/>
      <c r="G252" s="231"/>
      <c r="H252" s="231"/>
      <c r="I252" s="231"/>
      <c r="J252" s="231"/>
      <c r="K252" s="231"/>
      <c r="L252" s="231"/>
      <c r="M252" s="231"/>
      <c r="N252" s="231"/>
      <c r="O252" s="231"/>
      <c r="P252" s="231"/>
      <c r="Q252" s="231"/>
    </row>
    <row r="253" spans="6:17">
      <c r="F253" s="231"/>
      <c r="G253" s="231"/>
      <c r="H253" s="231"/>
      <c r="I253" s="231"/>
      <c r="J253" s="231"/>
      <c r="K253" s="231"/>
      <c r="L253" s="231"/>
      <c r="M253" s="231"/>
      <c r="N253" s="231"/>
      <c r="O253" s="231"/>
      <c r="P253" s="231"/>
      <c r="Q253" s="231"/>
    </row>
    <row r="254" spans="6:17">
      <c r="F254" s="231"/>
      <c r="G254" s="231"/>
      <c r="H254" s="231"/>
      <c r="I254" s="231"/>
      <c r="J254" s="231"/>
      <c r="K254" s="231"/>
      <c r="L254" s="231"/>
      <c r="M254" s="231"/>
      <c r="N254" s="231"/>
      <c r="O254" s="231"/>
      <c r="P254" s="231"/>
      <c r="Q254" s="231"/>
    </row>
    <row r="255" spans="6:17">
      <c r="F255" s="231"/>
      <c r="G255" s="231"/>
      <c r="H255" s="231"/>
      <c r="I255" s="231"/>
      <c r="J255" s="231"/>
      <c r="K255" s="231"/>
      <c r="L255" s="231"/>
      <c r="M255" s="231"/>
      <c r="N255" s="231"/>
      <c r="O255" s="231"/>
      <c r="P255" s="231"/>
      <c r="Q255" s="231"/>
    </row>
    <row r="256" spans="6:17">
      <c r="F256" s="231"/>
      <c r="G256" s="231"/>
      <c r="H256" s="231"/>
      <c r="I256" s="231"/>
      <c r="J256" s="231"/>
      <c r="K256" s="231"/>
      <c r="L256" s="231"/>
      <c r="M256" s="231"/>
      <c r="N256" s="231"/>
      <c r="O256" s="231"/>
      <c r="P256" s="231"/>
      <c r="Q256" s="231"/>
    </row>
    <row r="257" spans="6:17">
      <c r="F257" s="231"/>
      <c r="G257" s="231"/>
      <c r="H257" s="231"/>
      <c r="I257" s="231"/>
      <c r="J257" s="231"/>
      <c r="K257" s="231"/>
      <c r="L257" s="231"/>
      <c r="M257" s="231"/>
      <c r="N257" s="231"/>
      <c r="O257" s="231"/>
      <c r="P257" s="231"/>
      <c r="Q257" s="231"/>
    </row>
    <row r="258" spans="6:17">
      <c r="F258" s="231"/>
      <c r="G258" s="231"/>
      <c r="H258" s="231"/>
      <c r="I258" s="231"/>
      <c r="J258" s="231"/>
      <c r="K258" s="231"/>
      <c r="L258" s="231"/>
      <c r="M258" s="231"/>
      <c r="N258" s="231"/>
      <c r="O258" s="231"/>
      <c r="P258" s="231"/>
      <c r="Q258" s="231"/>
    </row>
    <row r="259" spans="6:17">
      <c r="F259" s="231"/>
      <c r="G259" s="231"/>
      <c r="H259" s="231"/>
      <c r="I259" s="231"/>
      <c r="J259" s="231"/>
      <c r="K259" s="231"/>
      <c r="L259" s="231"/>
      <c r="M259" s="231"/>
      <c r="N259" s="231"/>
      <c r="O259" s="231"/>
      <c r="P259" s="231"/>
      <c r="Q259" s="231"/>
    </row>
    <row r="260" spans="6:17">
      <c r="F260" s="231"/>
      <c r="G260" s="231"/>
      <c r="H260" s="231"/>
      <c r="I260" s="231"/>
      <c r="J260" s="231"/>
      <c r="K260" s="231"/>
      <c r="L260" s="231"/>
      <c r="M260" s="231"/>
      <c r="N260" s="231"/>
      <c r="O260" s="231"/>
      <c r="P260" s="231"/>
      <c r="Q260" s="231"/>
    </row>
    <row r="261" spans="6:17">
      <c r="F261" s="231"/>
      <c r="G261" s="231"/>
      <c r="H261" s="231"/>
      <c r="I261" s="231"/>
      <c r="J261" s="231"/>
      <c r="K261" s="231"/>
      <c r="L261" s="231"/>
      <c r="M261" s="231"/>
      <c r="N261" s="231"/>
      <c r="O261" s="231"/>
      <c r="P261" s="231"/>
      <c r="Q261" s="231"/>
    </row>
    <row r="262" spans="6:17">
      <c r="F262" s="231"/>
      <c r="G262" s="231"/>
      <c r="H262" s="231"/>
      <c r="I262" s="231"/>
      <c r="J262" s="231"/>
      <c r="K262" s="231"/>
      <c r="L262" s="231"/>
      <c r="M262" s="231"/>
      <c r="N262" s="231"/>
      <c r="O262" s="231"/>
      <c r="P262" s="231"/>
      <c r="Q262" s="231"/>
    </row>
    <row r="263" spans="6:17">
      <c r="F263" s="231"/>
      <c r="G263" s="231"/>
      <c r="H263" s="231"/>
      <c r="I263" s="231"/>
      <c r="J263" s="231"/>
      <c r="K263" s="231"/>
      <c r="L263" s="231"/>
      <c r="M263" s="231"/>
      <c r="N263" s="231"/>
      <c r="O263" s="231"/>
      <c r="P263" s="231"/>
      <c r="Q263" s="231"/>
    </row>
    <row r="264" spans="6:17">
      <c r="F264" s="231"/>
      <c r="G264" s="231"/>
      <c r="H264" s="231"/>
      <c r="I264" s="231"/>
      <c r="J264" s="231"/>
      <c r="K264" s="231"/>
      <c r="L264" s="231"/>
      <c r="M264" s="231"/>
      <c r="N264" s="231"/>
      <c r="O264" s="231"/>
      <c r="P264" s="231"/>
      <c r="Q264" s="231"/>
    </row>
    <row r="265" spans="6:17">
      <c r="F265" s="231"/>
      <c r="G265" s="231"/>
      <c r="H265" s="231"/>
      <c r="I265" s="231"/>
      <c r="J265" s="231"/>
      <c r="K265" s="231"/>
      <c r="L265" s="231"/>
      <c r="M265" s="231"/>
      <c r="N265" s="231"/>
      <c r="O265" s="231"/>
      <c r="P265" s="231"/>
      <c r="Q265" s="231"/>
    </row>
    <row r="266" spans="6:17">
      <c r="F266" s="231"/>
      <c r="G266" s="231"/>
      <c r="H266" s="231"/>
      <c r="I266" s="231"/>
      <c r="J266" s="231"/>
      <c r="K266" s="231"/>
      <c r="L266" s="231"/>
      <c r="M266" s="231"/>
      <c r="N266" s="231"/>
      <c r="O266" s="231"/>
      <c r="P266" s="231"/>
      <c r="Q266" s="231"/>
    </row>
    <row r="267" spans="6:17">
      <c r="F267" s="231"/>
      <c r="G267" s="231"/>
      <c r="H267" s="231"/>
      <c r="I267" s="231"/>
      <c r="J267" s="231"/>
      <c r="K267" s="231"/>
      <c r="L267" s="231"/>
      <c r="M267" s="231"/>
      <c r="N267" s="231"/>
      <c r="O267" s="231"/>
      <c r="P267" s="231"/>
      <c r="Q267" s="231"/>
    </row>
    <row r="268" spans="6:17">
      <c r="F268" s="231"/>
      <c r="G268" s="231"/>
      <c r="H268" s="231"/>
      <c r="I268" s="231"/>
      <c r="J268" s="231"/>
      <c r="K268" s="231"/>
      <c r="L268" s="231"/>
      <c r="M268" s="231"/>
      <c r="N268" s="231"/>
      <c r="O268" s="231"/>
      <c r="P268" s="231"/>
      <c r="Q268" s="231"/>
    </row>
    <row r="269" spans="6:17">
      <c r="F269" s="231"/>
      <c r="G269" s="231"/>
      <c r="H269" s="231"/>
      <c r="I269" s="231"/>
      <c r="J269" s="231"/>
      <c r="K269" s="231"/>
      <c r="L269" s="231"/>
      <c r="M269" s="231"/>
      <c r="N269" s="231"/>
      <c r="O269" s="231"/>
      <c r="P269" s="231"/>
      <c r="Q269" s="231"/>
    </row>
    <row r="270" spans="6:17">
      <c r="F270" s="231"/>
      <c r="G270" s="231"/>
      <c r="H270" s="231"/>
      <c r="I270" s="231"/>
      <c r="J270" s="231"/>
      <c r="K270" s="231"/>
      <c r="L270" s="231"/>
      <c r="M270" s="231"/>
      <c r="N270" s="231"/>
      <c r="O270" s="231"/>
      <c r="P270" s="231"/>
      <c r="Q270" s="231"/>
    </row>
    <row r="271" spans="6:17">
      <c r="F271" s="231"/>
      <c r="G271" s="231"/>
      <c r="H271" s="231"/>
      <c r="I271" s="231"/>
      <c r="J271" s="231"/>
      <c r="K271" s="231"/>
      <c r="L271" s="231"/>
      <c r="M271" s="231"/>
      <c r="N271" s="231"/>
      <c r="O271" s="231"/>
      <c r="P271" s="231"/>
      <c r="Q271" s="231"/>
    </row>
    <row r="272" spans="6:17">
      <c r="F272" s="231"/>
      <c r="G272" s="231"/>
      <c r="H272" s="231"/>
      <c r="I272" s="231"/>
      <c r="J272" s="231"/>
      <c r="K272" s="231"/>
      <c r="L272" s="231"/>
      <c r="M272" s="231"/>
      <c r="N272" s="231"/>
      <c r="O272" s="231"/>
      <c r="P272" s="231"/>
      <c r="Q272" s="231"/>
    </row>
    <row r="273" spans="6:17">
      <c r="F273" s="231"/>
      <c r="G273" s="231"/>
      <c r="H273" s="231"/>
      <c r="I273" s="231"/>
      <c r="J273" s="231"/>
      <c r="K273" s="231"/>
      <c r="L273" s="231"/>
      <c r="M273" s="231"/>
      <c r="N273" s="231"/>
      <c r="O273" s="231"/>
      <c r="P273" s="231"/>
      <c r="Q273" s="231"/>
    </row>
    <row r="274" spans="6:17">
      <c r="F274" s="231"/>
      <c r="G274" s="231"/>
      <c r="H274" s="231"/>
      <c r="I274" s="231"/>
      <c r="J274" s="231"/>
      <c r="K274" s="231"/>
      <c r="L274" s="231"/>
      <c r="M274" s="231"/>
      <c r="N274" s="231"/>
      <c r="O274" s="231"/>
      <c r="P274" s="231"/>
      <c r="Q274" s="231"/>
    </row>
    <row r="275" spans="6:17">
      <c r="F275" s="231"/>
      <c r="G275" s="231"/>
      <c r="H275" s="231"/>
      <c r="I275" s="231"/>
      <c r="J275" s="231"/>
      <c r="K275" s="231"/>
      <c r="L275" s="231"/>
      <c r="M275" s="231"/>
      <c r="N275" s="231"/>
      <c r="O275" s="231"/>
      <c r="P275" s="231"/>
      <c r="Q275" s="231"/>
    </row>
    <row r="276" spans="6:17">
      <c r="F276" s="231"/>
      <c r="G276" s="231"/>
      <c r="H276" s="231"/>
      <c r="I276" s="231"/>
      <c r="J276" s="231"/>
      <c r="K276" s="231"/>
      <c r="L276" s="231"/>
      <c r="M276" s="231"/>
      <c r="N276" s="231"/>
      <c r="O276" s="231"/>
      <c r="P276" s="231"/>
      <c r="Q276" s="231"/>
    </row>
    <row r="277" spans="6:17">
      <c r="F277" s="231"/>
      <c r="G277" s="231"/>
      <c r="H277" s="231"/>
      <c r="I277" s="231"/>
      <c r="J277" s="231"/>
      <c r="K277" s="231"/>
      <c r="L277" s="231"/>
      <c r="M277" s="231"/>
      <c r="N277" s="231"/>
      <c r="O277" s="231"/>
      <c r="P277" s="231"/>
      <c r="Q277" s="231"/>
    </row>
    <row r="278" spans="6:17">
      <c r="F278" s="231"/>
      <c r="G278" s="231"/>
      <c r="H278" s="231"/>
      <c r="I278" s="231"/>
      <c r="J278" s="231"/>
      <c r="K278" s="231"/>
      <c r="L278" s="231"/>
      <c r="M278" s="231"/>
      <c r="N278" s="231"/>
      <c r="O278" s="231"/>
      <c r="P278" s="231"/>
      <c r="Q278" s="231"/>
    </row>
    <row r="279" spans="6:17">
      <c r="F279" s="231"/>
      <c r="G279" s="231"/>
      <c r="H279" s="231"/>
      <c r="I279" s="231"/>
      <c r="J279" s="231"/>
      <c r="K279" s="231"/>
      <c r="L279" s="231"/>
      <c r="M279" s="231"/>
      <c r="N279" s="231"/>
      <c r="O279" s="231"/>
      <c r="P279" s="231"/>
      <c r="Q279" s="231"/>
    </row>
    <row r="280" spans="6:17">
      <c r="F280" s="231"/>
      <c r="G280" s="231"/>
      <c r="H280" s="231"/>
      <c r="I280" s="231"/>
      <c r="J280" s="231"/>
      <c r="K280" s="231"/>
      <c r="L280" s="231"/>
      <c r="M280" s="231"/>
      <c r="N280" s="231"/>
      <c r="O280" s="231"/>
      <c r="P280" s="231"/>
      <c r="Q280" s="231"/>
    </row>
    <row r="281" spans="6:17">
      <c r="F281" s="231"/>
      <c r="G281" s="231"/>
      <c r="H281" s="231"/>
      <c r="I281" s="231"/>
      <c r="J281" s="231"/>
      <c r="K281" s="231"/>
      <c r="L281" s="231"/>
      <c r="M281" s="231"/>
      <c r="N281" s="231"/>
      <c r="O281" s="231"/>
      <c r="P281" s="231"/>
      <c r="Q281" s="231"/>
    </row>
    <row r="282" spans="6:17">
      <c r="F282" s="231"/>
      <c r="G282" s="231"/>
      <c r="H282" s="231"/>
      <c r="I282" s="231"/>
      <c r="J282" s="231"/>
      <c r="K282" s="231"/>
      <c r="L282" s="231"/>
      <c r="M282" s="231"/>
      <c r="N282" s="231"/>
      <c r="O282" s="231"/>
      <c r="P282" s="231"/>
      <c r="Q282" s="231"/>
    </row>
    <row r="283" spans="6:17">
      <c r="F283" s="231"/>
      <c r="G283" s="231"/>
      <c r="H283" s="231"/>
      <c r="I283" s="231"/>
      <c r="J283" s="231"/>
      <c r="K283" s="231"/>
      <c r="L283" s="231"/>
      <c r="M283" s="231"/>
      <c r="N283" s="231"/>
      <c r="O283" s="231"/>
      <c r="P283" s="231"/>
      <c r="Q283" s="231"/>
    </row>
    <row r="284" spans="6:17">
      <c r="F284" s="231"/>
      <c r="G284" s="231"/>
      <c r="H284" s="231"/>
      <c r="I284" s="231"/>
      <c r="J284" s="231"/>
      <c r="K284" s="231"/>
      <c r="L284" s="231"/>
      <c r="M284" s="231"/>
      <c r="N284" s="231"/>
      <c r="O284" s="231"/>
      <c r="P284" s="231"/>
      <c r="Q284" s="231"/>
    </row>
    <row r="285" spans="6:17">
      <c r="F285" s="231"/>
      <c r="G285" s="231"/>
      <c r="H285" s="231"/>
      <c r="I285" s="231"/>
      <c r="J285" s="231"/>
      <c r="K285" s="231"/>
      <c r="L285" s="231"/>
      <c r="M285" s="231"/>
      <c r="N285" s="231"/>
      <c r="O285" s="231"/>
      <c r="P285" s="231"/>
      <c r="Q285" s="231"/>
    </row>
    <row r="286" spans="6:17">
      <c r="F286" s="231"/>
      <c r="G286" s="231"/>
      <c r="H286" s="231"/>
      <c r="I286" s="231"/>
      <c r="J286" s="231"/>
      <c r="K286" s="231"/>
      <c r="L286" s="231"/>
      <c r="M286" s="231"/>
      <c r="N286" s="231"/>
      <c r="O286" s="231"/>
      <c r="P286" s="231"/>
      <c r="Q286" s="231"/>
    </row>
    <row r="287" spans="6:17">
      <c r="F287" s="231"/>
      <c r="G287" s="231"/>
      <c r="H287" s="231"/>
      <c r="I287" s="231"/>
      <c r="J287" s="231"/>
      <c r="K287" s="231"/>
      <c r="L287" s="231"/>
      <c r="M287" s="231"/>
      <c r="N287" s="231"/>
      <c r="O287" s="231"/>
      <c r="P287" s="231"/>
      <c r="Q287" s="231"/>
    </row>
    <row r="288" spans="6:17">
      <c r="F288" s="231"/>
      <c r="G288" s="231"/>
      <c r="H288" s="231"/>
      <c r="I288" s="231"/>
      <c r="J288" s="231"/>
      <c r="K288" s="231"/>
      <c r="L288" s="231"/>
      <c r="M288" s="231"/>
      <c r="N288" s="231"/>
      <c r="O288" s="231"/>
      <c r="P288" s="231"/>
      <c r="Q288" s="231"/>
    </row>
    <row r="289" spans="6:17">
      <c r="F289" s="231"/>
      <c r="G289" s="231"/>
      <c r="H289" s="231"/>
      <c r="I289" s="231"/>
      <c r="J289" s="231"/>
      <c r="K289" s="231"/>
      <c r="L289" s="231"/>
      <c r="M289" s="231"/>
      <c r="N289" s="231"/>
      <c r="O289" s="231"/>
      <c r="P289" s="231"/>
      <c r="Q289" s="231"/>
    </row>
    <row r="290" spans="6:17">
      <c r="F290" s="231"/>
      <c r="G290" s="231"/>
      <c r="H290" s="231"/>
      <c r="I290" s="231"/>
      <c r="J290" s="231"/>
      <c r="K290" s="231"/>
      <c r="L290" s="231"/>
      <c r="M290" s="231"/>
      <c r="N290" s="231"/>
      <c r="O290" s="231"/>
      <c r="P290" s="231"/>
      <c r="Q290" s="231"/>
    </row>
    <row r="291" spans="6:17">
      <c r="F291" s="231"/>
      <c r="G291" s="231"/>
      <c r="H291" s="231"/>
      <c r="I291" s="231"/>
      <c r="J291" s="231"/>
      <c r="K291" s="231"/>
      <c r="L291" s="231"/>
      <c r="M291" s="231"/>
      <c r="N291" s="231"/>
      <c r="O291" s="231"/>
      <c r="P291" s="231"/>
      <c r="Q291" s="231"/>
    </row>
    <row r="292" spans="6:17">
      <c r="F292" s="231"/>
      <c r="G292" s="231"/>
      <c r="H292" s="231"/>
      <c r="I292" s="231"/>
      <c r="J292" s="231"/>
      <c r="K292" s="231"/>
      <c r="L292" s="231"/>
      <c r="M292" s="231"/>
      <c r="N292" s="231"/>
      <c r="O292" s="231"/>
      <c r="P292" s="231"/>
      <c r="Q292" s="231"/>
    </row>
    <row r="293" spans="6:17">
      <c r="F293" s="231"/>
      <c r="G293" s="231"/>
      <c r="H293" s="231"/>
      <c r="I293" s="231"/>
      <c r="J293" s="231"/>
      <c r="K293" s="231"/>
      <c r="L293" s="231"/>
      <c r="M293" s="231"/>
      <c r="N293" s="231"/>
      <c r="O293" s="231"/>
      <c r="P293" s="231"/>
      <c r="Q293" s="231"/>
    </row>
    <row r="294" spans="6:17">
      <c r="F294" s="231"/>
      <c r="G294" s="231"/>
      <c r="H294" s="231"/>
      <c r="I294" s="231"/>
      <c r="J294" s="231"/>
      <c r="K294" s="231"/>
      <c r="L294" s="231"/>
      <c r="M294" s="231"/>
      <c r="N294" s="231"/>
      <c r="O294" s="231"/>
      <c r="P294" s="231"/>
      <c r="Q294" s="231"/>
    </row>
    <row r="295" spans="6:17">
      <c r="F295" s="231"/>
      <c r="G295" s="231"/>
      <c r="H295" s="231"/>
      <c r="I295" s="231"/>
      <c r="J295" s="231"/>
      <c r="K295" s="231"/>
      <c r="L295" s="231"/>
      <c r="M295" s="231"/>
      <c r="N295" s="231"/>
      <c r="O295" s="231"/>
      <c r="P295" s="231"/>
      <c r="Q295" s="231"/>
    </row>
    <row r="296" spans="6:17">
      <c r="F296" s="231"/>
      <c r="G296" s="231"/>
      <c r="H296" s="231"/>
      <c r="I296" s="231"/>
      <c r="J296" s="231"/>
      <c r="K296" s="231"/>
      <c r="L296" s="231"/>
      <c r="M296" s="231"/>
      <c r="N296" s="231"/>
      <c r="O296" s="231"/>
      <c r="P296" s="231"/>
      <c r="Q296" s="231"/>
    </row>
    <row r="297" spans="6:17">
      <c r="F297" s="231"/>
      <c r="G297" s="231"/>
      <c r="H297" s="231"/>
      <c r="I297" s="231"/>
      <c r="J297" s="231"/>
      <c r="K297" s="231"/>
      <c r="L297" s="231"/>
      <c r="M297" s="231"/>
      <c r="N297" s="231"/>
      <c r="O297" s="231"/>
      <c r="P297" s="231"/>
      <c r="Q297" s="231"/>
    </row>
    <row r="298" spans="6:17">
      <c r="F298" s="231"/>
      <c r="G298" s="231"/>
      <c r="H298" s="231"/>
      <c r="I298" s="231"/>
      <c r="J298" s="231"/>
      <c r="K298" s="231"/>
      <c r="L298" s="231"/>
      <c r="M298" s="231"/>
      <c r="N298" s="231"/>
      <c r="O298" s="231"/>
      <c r="P298" s="231"/>
      <c r="Q298" s="231"/>
    </row>
    <row r="299" spans="6:17">
      <c r="F299" s="231"/>
      <c r="G299" s="231"/>
      <c r="H299" s="231"/>
      <c r="I299" s="231"/>
      <c r="J299" s="231"/>
      <c r="K299" s="231"/>
      <c r="L299" s="231"/>
      <c r="M299" s="231"/>
      <c r="N299" s="231"/>
      <c r="O299" s="231"/>
      <c r="P299" s="231"/>
      <c r="Q299" s="231"/>
    </row>
    <row r="300" spans="6:17">
      <c r="F300" s="231"/>
      <c r="G300" s="231"/>
      <c r="H300" s="231"/>
      <c r="I300" s="231"/>
      <c r="J300" s="231"/>
      <c r="K300" s="231"/>
      <c r="L300" s="231"/>
      <c r="M300" s="231"/>
      <c r="N300" s="231"/>
      <c r="O300" s="231"/>
      <c r="P300" s="231"/>
      <c r="Q300" s="231"/>
    </row>
    <row r="301" spans="6:17">
      <c r="F301" s="231"/>
      <c r="G301" s="231"/>
      <c r="H301" s="231"/>
      <c r="I301" s="231"/>
      <c r="J301" s="231"/>
      <c r="K301" s="231"/>
      <c r="L301" s="231"/>
      <c r="M301" s="231"/>
      <c r="N301" s="231"/>
      <c r="O301" s="231"/>
      <c r="P301" s="231"/>
      <c r="Q301" s="231"/>
    </row>
    <row r="302" spans="6:17">
      <c r="F302" s="231"/>
      <c r="G302" s="231"/>
      <c r="H302" s="231"/>
      <c r="I302" s="231"/>
      <c r="J302" s="231"/>
      <c r="K302" s="231"/>
      <c r="L302" s="231"/>
      <c r="M302" s="231"/>
      <c r="N302" s="231"/>
      <c r="O302" s="231"/>
      <c r="P302" s="231"/>
      <c r="Q302" s="231"/>
    </row>
    <row r="303" spans="6:17">
      <c r="F303" s="231"/>
      <c r="G303" s="231"/>
      <c r="H303" s="231"/>
      <c r="I303" s="231"/>
      <c r="J303" s="231"/>
      <c r="K303" s="231"/>
      <c r="L303" s="231"/>
      <c r="M303" s="231"/>
      <c r="N303" s="231"/>
      <c r="O303" s="231"/>
      <c r="P303" s="231"/>
      <c r="Q303" s="231"/>
    </row>
    <row r="304" spans="6:17">
      <c r="F304" s="231"/>
      <c r="G304" s="231"/>
      <c r="H304" s="231"/>
      <c r="I304" s="231"/>
      <c r="J304" s="231"/>
      <c r="K304" s="231"/>
      <c r="L304" s="231"/>
      <c r="M304" s="231"/>
      <c r="N304" s="231"/>
      <c r="O304" s="231"/>
      <c r="P304" s="231"/>
      <c r="Q304" s="231"/>
    </row>
    <row r="305" spans="6:17">
      <c r="F305" s="231"/>
      <c r="G305" s="231"/>
      <c r="H305" s="231"/>
      <c r="I305" s="231"/>
      <c r="J305" s="231"/>
      <c r="K305" s="231"/>
      <c r="L305" s="231"/>
      <c r="M305" s="231"/>
      <c r="N305" s="231"/>
      <c r="O305" s="231"/>
      <c r="P305" s="231"/>
      <c r="Q305" s="231"/>
    </row>
    <row r="306" spans="6:17">
      <c r="F306" s="231"/>
      <c r="G306" s="231"/>
      <c r="H306" s="231"/>
      <c r="I306" s="231"/>
      <c r="J306" s="231"/>
      <c r="K306" s="231"/>
      <c r="L306" s="231"/>
      <c r="M306" s="231"/>
      <c r="N306" s="231"/>
      <c r="O306" s="231"/>
      <c r="P306" s="231"/>
      <c r="Q306" s="231"/>
    </row>
    <row r="307" spans="6:17">
      <c r="F307" s="231"/>
      <c r="G307" s="231"/>
      <c r="H307" s="231"/>
      <c r="I307" s="231"/>
      <c r="J307" s="231"/>
      <c r="K307" s="231"/>
      <c r="L307" s="231"/>
      <c r="M307" s="231"/>
      <c r="N307" s="231"/>
      <c r="O307" s="231"/>
      <c r="P307" s="231"/>
      <c r="Q307" s="231"/>
    </row>
    <row r="308" spans="6:17">
      <c r="F308" s="231"/>
      <c r="G308" s="231"/>
      <c r="H308" s="231"/>
      <c r="I308" s="231"/>
      <c r="J308" s="231"/>
      <c r="K308" s="231"/>
      <c r="L308" s="231"/>
      <c r="M308" s="231"/>
      <c r="N308" s="231"/>
      <c r="O308" s="231"/>
      <c r="P308" s="231"/>
      <c r="Q308" s="231"/>
    </row>
    <row r="309" spans="6:17">
      <c r="F309" s="231"/>
      <c r="G309" s="231"/>
      <c r="H309" s="231"/>
      <c r="I309" s="231"/>
      <c r="J309" s="231"/>
      <c r="K309" s="231"/>
      <c r="L309" s="231"/>
      <c r="M309" s="231"/>
      <c r="N309" s="231"/>
      <c r="O309" s="231"/>
      <c r="P309" s="231"/>
      <c r="Q309" s="231"/>
    </row>
    <row r="310" spans="6:17">
      <c r="F310" s="231"/>
      <c r="G310" s="231"/>
      <c r="H310" s="231"/>
      <c r="I310" s="231"/>
      <c r="J310" s="231"/>
      <c r="K310" s="231"/>
      <c r="L310" s="231"/>
      <c r="M310" s="231"/>
      <c r="N310" s="231"/>
      <c r="O310" s="231"/>
      <c r="P310" s="231"/>
      <c r="Q310" s="231"/>
    </row>
    <row r="311" spans="6:17">
      <c r="F311" s="231"/>
      <c r="G311" s="231"/>
      <c r="H311" s="231"/>
      <c r="I311" s="231"/>
      <c r="J311" s="231"/>
      <c r="K311" s="231"/>
      <c r="L311" s="231"/>
      <c r="M311" s="231"/>
      <c r="N311" s="231"/>
      <c r="O311" s="231"/>
      <c r="P311" s="231"/>
      <c r="Q311" s="231"/>
    </row>
    <row r="312" spans="6:17">
      <c r="F312" s="231"/>
      <c r="G312" s="231"/>
      <c r="H312" s="231"/>
      <c r="I312" s="231"/>
      <c r="J312" s="231"/>
      <c r="K312" s="231"/>
      <c r="L312" s="231"/>
      <c r="M312" s="231"/>
      <c r="N312" s="231"/>
      <c r="O312" s="231"/>
      <c r="P312" s="231"/>
      <c r="Q312" s="231"/>
    </row>
    <row r="313" spans="6:17">
      <c r="F313" s="231"/>
      <c r="G313" s="231"/>
      <c r="H313" s="231"/>
      <c r="I313" s="231"/>
      <c r="J313" s="231"/>
      <c r="K313" s="231"/>
      <c r="L313" s="231"/>
      <c r="M313" s="231"/>
      <c r="N313" s="231"/>
      <c r="O313" s="231"/>
      <c r="P313" s="231"/>
      <c r="Q313" s="231"/>
    </row>
    <row r="314" spans="6:17">
      <c r="F314" s="231"/>
      <c r="G314" s="231"/>
      <c r="H314" s="231"/>
      <c r="I314" s="231"/>
      <c r="J314" s="231"/>
      <c r="K314" s="231"/>
      <c r="L314" s="231"/>
      <c r="M314" s="231"/>
      <c r="N314" s="231"/>
      <c r="O314" s="231"/>
      <c r="P314" s="231"/>
      <c r="Q314" s="231"/>
    </row>
    <row r="315" spans="6:17">
      <c r="F315" s="231"/>
      <c r="G315" s="231"/>
      <c r="H315" s="231"/>
      <c r="I315" s="231"/>
      <c r="J315" s="231"/>
      <c r="K315" s="231"/>
      <c r="L315" s="231"/>
      <c r="M315" s="231"/>
      <c r="N315" s="231"/>
      <c r="O315" s="231"/>
      <c r="P315" s="231"/>
      <c r="Q315" s="231"/>
    </row>
    <row r="316" spans="6:17">
      <c r="F316" s="231"/>
      <c r="G316" s="231"/>
      <c r="H316" s="231"/>
      <c r="I316" s="231"/>
      <c r="J316" s="231"/>
      <c r="K316" s="231"/>
      <c r="L316" s="231"/>
      <c r="M316" s="231"/>
      <c r="N316" s="231"/>
      <c r="O316" s="231"/>
      <c r="P316" s="231"/>
      <c r="Q316" s="231"/>
    </row>
    <row r="317" spans="6:17">
      <c r="F317" s="231"/>
      <c r="G317" s="231"/>
      <c r="H317" s="231"/>
      <c r="I317" s="231"/>
      <c r="J317" s="231"/>
      <c r="K317" s="231"/>
      <c r="L317" s="231"/>
      <c r="M317" s="231"/>
      <c r="N317" s="231"/>
      <c r="O317" s="231"/>
      <c r="P317" s="231"/>
      <c r="Q317" s="231"/>
    </row>
    <row r="318" spans="6:17">
      <c r="F318" s="231"/>
      <c r="G318" s="231"/>
      <c r="H318" s="231"/>
      <c r="I318" s="231"/>
      <c r="J318" s="231"/>
      <c r="K318" s="231"/>
      <c r="L318" s="231"/>
      <c r="M318" s="231"/>
      <c r="N318" s="231"/>
      <c r="O318" s="231"/>
      <c r="P318" s="231"/>
      <c r="Q318" s="231"/>
    </row>
    <row r="319" spans="6:17">
      <c r="F319" s="231"/>
      <c r="G319" s="231"/>
      <c r="H319" s="231"/>
      <c r="I319" s="231"/>
      <c r="J319" s="231"/>
      <c r="K319" s="231"/>
      <c r="L319" s="231"/>
      <c r="M319" s="231"/>
      <c r="N319" s="231"/>
      <c r="O319" s="231"/>
      <c r="P319" s="231"/>
      <c r="Q319" s="231"/>
    </row>
    <row r="320" spans="6:17">
      <c r="F320" s="231"/>
      <c r="G320" s="231"/>
      <c r="H320" s="231"/>
      <c r="I320" s="231"/>
      <c r="J320" s="231"/>
      <c r="K320" s="231"/>
      <c r="L320" s="231"/>
      <c r="M320" s="231"/>
      <c r="N320" s="231"/>
      <c r="O320" s="231"/>
      <c r="P320" s="231"/>
      <c r="Q320" s="231"/>
    </row>
    <row r="321" spans="6:17">
      <c r="F321" s="231"/>
      <c r="G321" s="231"/>
      <c r="H321" s="231"/>
      <c r="I321" s="231"/>
      <c r="J321" s="231"/>
      <c r="K321" s="231"/>
      <c r="L321" s="231"/>
      <c r="M321" s="231"/>
      <c r="N321" s="231"/>
      <c r="O321" s="231"/>
      <c r="P321" s="231"/>
      <c r="Q321" s="231"/>
    </row>
    <row r="322" spans="6:17">
      <c r="F322" s="231"/>
      <c r="G322" s="231"/>
      <c r="H322" s="231"/>
      <c r="I322" s="231"/>
      <c r="J322" s="231"/>
      <c r="K322" s="231"/>
      <c r="L322" s="231"/>
      <c r="M322" s="231"/>
      <c r="N322" s="231"/>
      <c r="O322" s="231"/>
      <c r="P322" s="231"/>
      <c r="Q322" s="231"/>
    </row>
    <row r="323" spans="6:17">
      <c r="F323" s="231"/>
      <c r="G323" s="231"/>
      <c r="H323" s="231"/>
      <c r="I323" s="231"/>
      <c r="J323" s="231"/>
      <c r="K323" s="231"/>
      <c r="L323" s="231"/>
      <c r="M323" s="231"/>
      <c r="N323" s="231"/>
      <c r="O323" s="231"/>
      <c r="P323" s="231"/>
      <c r="Q323" s="231"/>
    </row>
    <row r="324" spans="6:17">
      <c r="F324" s="231"/>
      <c r="G324" s="231"/>
      <c r="H324" s="231"/>
      <c r="I324" s="231"/>
      <c r="J324" s="231"/>
      <c r="K324" s="231"/>
      <c r="L324" s="231"/>
      <c r="M324" s="231"/>
      <c r="N324" s="231"/>
      <c r="O324" s="231"/>
      <c r="P324" s="231"/>
      <c r="Q324" s="231"/>
    </row>
    <row r="325" spans="6:17">
      <c r="F325" s="231"/>
      <c r="G325" s="231"/>
      <c r="H325" s="231"/>
      <c r="I325" s="231"/>
      <c r="J325" s="231"/>
      <c r="K325" s="231"/>
      <c r="L325" s="231"/>
      <c r="M325" s="231"/>
      <c r="N325" s="231"/>
      <c r="O325" s="231"/>
      <c r="P325" s="231"/>
      <c r="Q325" s="231"/>
    </row>
    <row r="326" spans="6:17">
      <c r="F326" s="231"/>
      <c r="G326" s="231"/>
      <c r="H326" s="231"/>
      <c r="I326" s="231"/>
      <c r="J326" s="231"/>
      <c r="K326" s="231"/>
      <c r="L326" s="231"/>
      <c r="M326" s="231"/>
      <c r="N326" s="231"/>
      <c r="O326" s="231"/>
      <c r="P326" s="231"/>
      <c r="Q326" s="231"/>
    </row>
    <row r="327" spans="6:17">
      <c r="F327" s="231"/>
      <c r="G327" s="231"/>
      <c r="H327" s="231"/>
      <c r="I327" s="231"/>
      <c r="J327" s="231"/>
      <c r="K327" s="231"/>
      <c r="L327" s="231"/>
      <c r="M327" s="231"/>
      <c r="N327" s="231"/>
      <c r="O327" s="231"/>
      <c r="P327" s="231"/>
      <c r="Q327" s="231"/>
    </row>
    <row r="328" spans="6:17">
      <c r="F328" s="231"/>
      <c r="G328" s="231"/>
      <c r="H328" s="231"/>
      <c r="I328" s="231"/>
      <c r="J328" s="231"/>
      <c r="K328" s="231"/>
      <c r="L328" s="231"/>
      <c r="M328" s="231"/>
      <c r="N328" s="231"/>
      <c r="O328" s="231"/>
      <c r="P328" s="231"/>
      <c r="Q328" s="231"/>
    </row>
    <row r="329" spans="6:17">
      <c r="F329" s="231"/>
      <c r="G329" s="231"/>
      <c r="H329" s="231"/>
      <c r="I329" s="231"/>
      <c r="J329" s="231"/>
      <c r="K329" s="231"/>
      <c r="L329" s="231"/>
      <c r="M329" s="231"/>
      <c r="N329" s="231"/>
      <c r="O329" s="231"/>
      <c r="P329" s="231"/>
      <c r="Q329" s="231"/>
    </row>
    <row r="330" spans="6:17">
      <c r="F330" s="231"/>
      <c r="G330" s="231"/>
      <c r="H330" s="231"/>
      <c r="I330" s="231"/>
      <c r="J330" s="231"/>
      <c r="K330" s="231"/>
      <c r="L330" s="231"/>
      <c r="M330" s="231"/>
      <c r="N330" s="231"/>
      <c r="O330" s="231"/>
      <c r="P330" s="231"/>
      <c r="Q330" s="231"/>
    </row>
    <row r="331" spans="6:17">
      <c r="F331" s="231"/>
      <c r="G331" s="231"/>
      <c r="H331" s="231"/>
      <c r="I331" s="231"/>
      <c r="J331" s="231"/>
      <c r="K331" s="231"/>
      <c r="L331" s="231"/>
      <c r="M331" s="231"/>
      <c r="N331" s="231"/>
      <c r="O331" s="231"/>
      <c r="P331" s="231"/>
      <c r="Q331" s="231"/>
    </row>
    <row r="332" spans="6:17">
      <c r="F332" s="231"/>
      <c r="G332" s="231"/>
      <c r="H332" s="231"/>
      <c r="I332" s="231"/>
      <c r="J332" s="231"/>
      <c r="K332" s="231"/>
      <c r="L332" s="231"/>
      <c r="M332" s="231"/>
      <c r="N332" s="231"/>
      <c r="O332" s="231"/>
      <c r="P332" s="231"/>
      <c r="Q332" s="231"/>
    </row>
    <row r="333" spans="6:17">
      <c r="F333" s="231"/>
      <c r="G333" s="231"/>
      <c r="H333" s="231"/>
      <c r="I333" s="231"/>
      <c r="J333" s="231"/>
      <c r="K333" s="231"/>
      <c r="L333" s="231"/>
      <c r="M333" s="231"/>
      <c r="N333" s="231"/>
      <c r="O333" s="231"/>
      <c r="P333" s="231"/>
      <c r="Q333" s="231"/>
    </row>
    <row r="334" spans="6:17">
      <c r="F334" s="231"/>
      <c r="G334" s="231"/>
      <c r="H334" s="231"/>
      <c r="I334" s="231"/>
      <c r="J334" s="231"/>
      <c r="K334" s="231"/>
      <c r="L334" s="231"/>
      <c r="M334" s="231"/>
      <c r="N334" s="231"/>
      <c r="O334" s="231"/>
      <c r="P334" s="231"/>
      <c r="Q334" s="231"/>
    </row>
    <row r="335" spans="6:17">
      <c r="F335" s="231"/>
      <c r="G335" s="231"/>
      <c r="H335" s="231"/>
      <c r="I335" s="231"/>
      <c r="J335" s="231"/>
      <c r="K335" s="231"/>
      <c r="L335" s="231"/>
      <c r="M335" s="231"/>
      <c r="N335" s="231"/>
      <c r="O335" s="231"/>
      <c r="P335" s="231"/>
      <c r="Q335" s="231"/>
    </row>
    <row r="336" spans="6:17">
      <c r="F336" s="231"/>
      <c r="G336" s="231"/>
      <c r="H336" s="231"/>
      <c r="I336" s="231"/>
      <c r="J336" s="231"/>
      <c r="K336" s="231"/>
      <c r="L336" s="231"/>
      <c r="M336" s="231"/>
      <c r="N336" s="231"/>
      <c r="O336" s="231"/>
      <c r="P336" s="231"/>
      <c r="Q336" s="231"/>
    </row>
    <row r="337" spans="6:17">
      <c r="F337" s="231"/>
      <c r="G337" s="231"/>
      <c r="H337" s="231"/>
      <c r="I337" s="231"/>
      <c r="J337" s="231"/>
      <c r="K337" s="231"/>
      <c r="L337" s="231"/>
      <c r="M337" s="231"/>
      <c r="N337" s="231"/>
      <c r="O337" s="231"/>
      <c r="P337" s="231"/>
      <c r="Q337" s="231"/>
    </row>
    <row r="338" spans="6:17">
      <c r="F338" s="231"/>
      <c r="G338" s="231"/>
      <c r="H338" s="231"/>
      <c r="I338" s="231"/>
      <c r="J338" s="231"/>
      <c r="K338" s="231"/>
      <c r="L338" s="231"/>
      <c r="M338" s="231"/>
      <c r="N338" s="231"/>
      <c r="O338" s="231"/>
      <c r="P338" s="231"/>
      <c r="Q338" s="231"/>
    </row>
    <row r="339" spans="6:17">
      <c r="F339" s="231"/>
      <c r="G339" s="231"/>
      <c r="H339" s="231"/>
      <c r="I339" s="231"/>
      <c r="J339" s="231"/>
      <c r="K339" s="231"/>
      <c r="L339" s="231"/>
      <c r="M339" s="231"/>
      <c r="N339" s="231"/>
      <c r="O339" s="231"/>
      <c r="P339" s="231"/>
      <c r="Q339" s="231"/>
    </row>
    <row r="340" spans="6:17">
      <c r="F340" s="231"/>
      <c r="G340" s="231"/>
      <c r="H340" s="231"/>
      <c r="I340" s="231"/>
      <c r="J340" s="231"/>
      <c r="K340" s="231"/>
      <c r="L340" s="231"/>
      <c r="M340" s="231"/>
      <c r="N340" s="231"/>
      <c r="O340" s="231"/>
      <c r="P340" s="231"/>
      <c r="Q340" s="231"/>
    </row>
    <row r="341" spans="6:17">
      <c r="F341" s="231"/>
      <c r="G341" s="231"/>
      <c r="H341" s="231"/>
      <c r="I341" s="231"/>
      <c r="J341" s="231"/>
      <c r="K341" s="231"/>
      <c r="L341" s="231"/>
      <c r="M341" s="231"/>
      <c r="N341" s="231"/>
      <c r="O341" s="231"/>
      <c r="P341" s="231"/>
      <c r="Q341" s="231"/>
    </row>
    <row r="342" spans="6:17">
      <c r="F342" s="231"/>
      <c r="G342" s="231"/>
      <c r="H342" s="231"/>
      <c r="I342" s="231"/>
      <c r="J342" s="231"/>
      <c r="K342" s="231"/>
      <c r="L342" s="231"/>
      <c r="M342" s="231"/>
      <c r="N342" s="231"/>
      <c r="O342" s="231"/>
      <c r="P342" s="231"/>
      <c r="Q342" s="231"/>
    </row>
    <row r="343" spans="6:17">
      <c r="F343" s="231"/>
      <c r="G343" s="231"/>
      <c r="H343" s="231"/>
      <c r="I343" s="231"/>
      <c r="J343" s="231"/>
      <c r="K343" s="231"/>
      <c r="L343" s="231"/>
      <c r="M343" s="231"/>
      <c r="N343" s="231"/>
      <c r="O343" s="231"/>
      <c r="P343" s="231"/>
      <c r="Q343" s="231"/>
    </row>
    <row r="344" spans="6:17">
      <c r="F344" s="231"/>
      <c r="G344" s="231"/>
      <c r="H344" s="231"/>
      <c r="I344" s="231"/>
      <c r="J344" s="231"/>
      <c r="K344" s="231"/>
      <c r="L344" s="231"/>
      <c r="M344" s="231"/>
      <c r="N344" s="231"/>
      <c r="O344" s="231"/>
      <c r="P344" s="231"/>
      <c r="Q344" s="231"/>
    </row>
    <row r="345" spans="6:17">
      <c r="F345" s="231"/>
      <c r="G345" s="231"/>
      <c r="H345" s="231"/>
      <c r="I345" s="231"/>
      <c r="J345" s="231"/>
      <c r="K345" s="231"/>
      <c r="L345" s="231"/>
      <c r="M345" s="231"/>
      <c r="N345" s="231"/>
      <c r="O345" s="231"/>
      <c r="P345" s="231"/>
      <c r="Q345" s="231"/>
    </row>
    <row r="346" spans="6:17">
      <c r="F346" s="231"/>
      <c r="G346" s="231"/>
      <c r="H346" s="231"/>
      <c r="I346" s="231"/>
      <c r="J346" s="231"/>
      <c r="K346" s="231"/>
      <c r="L346" s="231"/>
      <c r="M346" s="231"/>
      <c r="N346" s="231"/>
      <c r="O346" s="231"/>
      <c r="P346" s="231"/>
      <c r="Q346" s="231"/>
    </row>
    <row r="347" spans="6:17">
      <c r="F347" s="231"/>
      <c r="G347" s="231"/>
      <c r="H347" s="231"/>
      <c r="I347" s="231"/>
      <c r="J347" s="231"/>
      <c r="K347" s="231"/>
      <c r="L347" s="231"/>
      <c r="M347" s="231"/>
      <c r="N347" s="231"/>
      <c r="O347" s="231"/>
      <c r="P347" s="231"/>
      <c r="Q347" s="231"/>
    </row>
    <row r="348" spans="6:17">
      <c r="F348" s="231"/>
      <c r="G348" s="231"/>
      <c r="H348" s="231"/>
      <c r="I348" s="231"/>
      <c r="J348" s="231"/>
      <c r="K348" s="231"/>
      <c r="L348" s="231"/>
      <c r="M348" s="231"/>
      <c r="N348" s="231"/>
      <c r="O348" s="231"/>
      <c r="P348" s="231"/>
      <c r="Q348" s="231"/>
    </row>
    <row r="349" spans="6:17">
      <c r="F349" s="231"/>
      <c r="G349" s="231"/>
      <c r="H349" s="231"/>
      <c r="I349" s="231"/>
      <c r="J349" s="231"/>
      <c r="K349" s="231"/>
      <c r="L349" s="231"/>
      <c r="M349" s="231"/>
      <c r="N349" s="231"/>
      <c r="O349" s="231"/>
      <c r="P349" s="231"/>
      <c r="Q349" s="231"/>
    </row>
    <row r="350" spans="6:17">
      <c r="F350" s="231"/>
      <c r="G350" s="231"/>
      <c r="H350" s="231"/>
      <c r="I350" s="231"/>
      <c r="J350" s="231"/>
      <c r="K350" s="231"/>
      <c r="L350" s="231"/>
      <c r="M350" s="231"/>
      <c r="N350" s="231"/>
      <c r="O350" s="231"/>
      <c r="P350" s="231"/>
      <c r="Q350" s="231"/>
    </row>
    <row r="351" spans="6:17">
      <c r="F351" s="231"/>
      <c r="G351" s="231"/>
      <c r="H351" s="231"/>
      <c r="I351" s="231"/>
      <c r="J351" s="231"/>
      <c r="K351" s="231"/>
      <c r="L351" s="231"/>
      <c r="M351" s="231"/>
      <c r="N351" s="231"/>
      <c r="O351" s="231"/>
      <c r="P351" s="231"/>
      <c r="Q351" s="231"/>
    </row>
    <row r="352" spans="6:17">
      <c r="F352" s="231"/>
      <c r="G352" s="231"/>
      <c r="H352" s="231"/>
      <c r="I352" s="231"/>
      <c r="J352" s="231"/>
      <c r="K352" s="231"/>
      <c r="L352" s="231"/>
      <c r="M352" s="231"/>
      <c r="N352" s="231"/>
      <c r="O352" s="231"/>
      <c r="P352" s="231"/>
      <c r="Q352" s="231"/>
    </row>
    <row r="353" spans="6:17">
      <c r="F353" s="231"/>
      <c r="G353" s="231"/>
      <c r="H353" s="231"/>
      <c r="I353" s="231"/>
      <c r="J353" s="231"/>
      <c r="K353" s="231"/>
      <c r="L353" s="231"/>
      <c r="M353" s="231"/>
      <c r="N353" s="231"/>
      <c r="O353" s="231"/>
      <c r="P353" s="231"/>
      <c r="Q353" s="231"/>
    </row>
    <row r="354" spans="6:17">
      <c r="F354" s="231"/>
      <c r="G354" s="231"/>
      <c r="H354" s="231"/>
      <c r="I354" s="231"/>
      <c r="J354" s="231"/>
      <c r="K354" s="231"/>
      <c r="L354" s="231"/>
      <c r="M354" s="231"/>
      <c r="N354" s="231"/>
      <c r="O354" s="231"/>
      <c r="P354" s="231"/>
      <c r="Q354" s="231"/>
    </row>
    <row r="355" spans="6:17">
      <c r="F355" s="231"/>
      <c r="G355" s="231"/>
      <c r="H355" s="231"/>
      <c r="I355" s="231"/>
      <c r="J355" s="231"/>
      <c r="K355" s="231"/>
      <c r="L355" s="231"/>
      <c r="M355" s="231"/>
      <c r="N355" s="231"/>
      <c r="O355" s="231"/>
      <c r="P355" s="231"/>
      <c r="Q355" s="231"/>
    </row>
    <row r="356" spans="6:17">
      <c r="F356" s="231"/>
      <c r="G356" s="231"/>
      <c r="H356" s="231"/>
      <c r="I356" s="231"/>
      <c r="J356" s="231"/>
      <c r="K356" s="231"/>
      <c r="L356" s="231"/>
      <c r="M356" s="231"/>
      <c r="N356" s="231"/>
      <c r="O356" s="231"/>
      <c r="P356" s="231"/>
      <c r="Q356" s="231"/>
    </row>
    <row r="357" spans="6:17">
      <c r="F357" s="231"/>
      <c r="G357" s="231"/>
      <c r="H357" s="231"/>
      <c r="I357" s="231"/>
      <c r="J357" s="231"/>
      <c r="K357" s="231"/>
      <c r="L357" s="231"/>
      <c r="M357" s="231"/>
      <c r="N357" s="231"/>
      <c r="O357" s="231"/>
      <c r="P357" s="231"/>
      <c r="Q357" s="231"/>
    </row>
    <row r="358" spans="6:17">
      <c r="F358" s="231"/>
      <c r="G358" s="231"/>
      <c r="H358" s="231"/>
      <c r="I358" s="231"/>
      <c r="J358" s="231"/>
      <c r="K358" s="231"/>
      <c r="L358" s="231"/>
      <c r="M358" s="231"/>
      <c r="N358" s="231"/>
      <c r="O358" s="231"/>
      <c r="P358" s="231"/>
      <c r="Q358" s="231"/>
    </row>
    <row r="359" spans="6:17">
      <c r="F359" s="231"/>
      <c r="G359" s="231"/>
      <c r="H359" s="231"/>
      <c r="I359" s="231"/>
      <c r="J359" s="231"/>
      <c r="K359" s="231"/>
      <c r="L359" s="231"/>
      <c r="M359" s="231"/>
      <c r="N359" s="231"/>
      <c r="O359" s="231"/>
      <c r="P359" s="231"/>
      <c r="Q359" s="231"/>
    </row>
    <row r="360" spans="6:17">
      <c r="F360" s="231"/>
      <c r="G360" s="231"/>
      <c r="H360" s="231"/>
      <c r="I360" s="231"/>
      <c r="J360" s="231"/>
      <c r="K360" s="231"/>
      <c r="L360" s="231"/>
      <c r="M360" s="231"/>
      <c r="N360" s="231"/>
      <c r="O360" s="231"/>
      <c r="P360" s="231"/>
      <c r="Q360" s="231"/>
    </row>
    <row r="361" spans="6:17">
      <c r="F361" s="231"/>
      <c r="G361" s="231"/>
      <c r="H361" s="231"/>
      <c r="I361" s="231"/>
      <c r="J361" s="231"/>
      <c r="K361" s="231"/>
      <c r="L361" s="231"/>
      <c r="M361" s="231"/>
      <c r="N361" s="231"/>
      <c r="O361" s="231"/>
      <c r="P361" s="231"/>
      <c r="Q361" s="231"/>
    </row>
    <row r="362" spans="6:17">
      <c r="F362" s="231"/>
      <c r="G362" s="231"/>
      <c r="H362" s="231"/>
      <c r="I362" s="231"/>
      <c r="J362" s="231"/>
      <c r="K362" s="231"/>
      <c r="L362" s="231"/>
      <c r="M362" s="231"/>
      <c r="N362" s="231"/>
      <c r="O362" s="231"/>
      <c r="P362" s="231"/>
      <c r="Q362" s="231"/>
    </row>
    <row r="363" spans="6:17">
      <c r="F363" s="231"/>
      <c r="G363" s="231"/>
      <c r="H363" s="231"/>
      <c r="I363" s="231"/>
      <c r="J363" s="231"/>
      <c r="K363" s="231"/>
      <c r="L363" s="231"/>
      <c r="M363" s="231"/>
      <c r="N363" s="231"/>
      <c r="O363" s="231"/>
      <c r="P363" s="231"/>
      <c r="Q363" s="231"/>
    </row>
    <row r="364" spans="6:17">
      <c r="F364" s="231"/>
      <c r="G364" s="231"/>
      <c r="H364" s="231"/>
      <c r="I364" s="231"/>
      <c r="J364" s="231"/>
      <c r="K364" s="231"/>
      <c r="L364" s="231"/>
      <c r="M364" s="231"/>
      <c r="N364" s="231"/>
      <c r="O364" s="231"/>
      <c r="P364" s="231"/>
      <c r="Q364" s="231"/>
    </row>
    <row r="365" spans="6:17">
      <c r="F365" s="231"/>
      <c r="G365" s="231"/>
      <c r="H365" s="231"/>
      <c r="I365" s="231"/>
      <c r="J365" s="231"/>
      <c r="K365" s="231"/>
      <c r="L365" s="231"/>
      <c r="M365" s="231"/>
      <c r="N365" s="231"/>
      <c r="O365" s="231"/>
      <c r="P365" s="231"/>
      <c r="Q365" s="231"/>
    </row>
    <row r="366" spans="6:17">
      <c r="F366" s="231"/>
      <c r="G366" s="231"/>
      <c r="H366" s="231"/>
      <c r="I366" s="231"/>
      <c r="J366" s="231"/>
      <c r="K366" s="231"/>
      <c r="L366" s="231"/>
      <c r="M366" s="231"/>
      <c r="N366" s="231"/>
      <c r="O366" s="231"/>
      <c r="P366" s="231"/>
      <c r="Q366" s="231"/>
    </row>
    <row r="367" spans="6:17">
      <c r="F367" s="231"/>
      <c r="G367" s="231"/>
      <c r="H367" s="231"/>
      <c r="I367" s="231"/>
      <c r="J367" s="231"/>
      <c r="K367" s="231"/>
      <c r="L367" s="231"/>
      <c r="M367" s="231"/>
      <c r="N367" s="231"/>
      <c r="O367" s="231"/>
      <c r="P367" s="231"/>
      <c r="Q367" s="231"/>
    </row>
    <row r="368" spans="6:17">
      <c r="F368" s="231"/>
      <c r="G368" s="231"/>
      <c r="H368" s="231"/>
      <c r="I368" s="231"/>
      <c r="J368" s="231"/>
      <c r="K368" s="231"/>
      <c r="L368" s="231"/>
      <c r="M368" s="231"/>
      <c r="N368" s="231"/>
      <c r="O368" s="231"/>
      <c r="P368" s="231"/>
      <c r="Q368" s="231"/>
    </row>
    <row r="369" spans="6:17">
      <c r="F369" s="231"/>
      <c r="G369" s="231"/>
      <c r="H369" s="231"/>
      <c r="I369" s="231"/>
      <c r="J369" s="231"/>
      <c r="K369" s="231"/>
      <c r="L369" s="231"/>
      <c r="M369" s="231"/>
      <c r="N369" s="231"/>
      <c r="O369" s="231"/>
      <c r="P369" s="231"/>
      <c r="Q369" s="231"/>
    </row>
    <row r="370" spans="6:17">
      <c r="F370" s="231"/>
      <c r="G370" s="231"/>
      <c r="H370" s="231"/>
      <c r="I370" s="231"/>
      <c r="J370" s="231"/>
      <c r="K370" s="231"/>
      <c r="L370" s="231"/>
      <c r="M370" s="231"/>
      <c r="N370" s="231"/>
      <c r="O370" s="231"/>
      <c r="P370" s="231"/>
      <c r="Q370" s="231"/>
    </row>
    <row r="371" spans="6:17">
      <c r="F371" s="231"/>
      <c r="G371" s="231"/>
      <c r="H371" s="231"/>
      <c r="I371" s="231"/>
      <c r="J371" s="231"/>
      <c r="K371" s="231"/>
      <c r="L371" s="231"/>
      <c r="M371" s="231"/>
      <c r="N371" s="231"/>
      <c r="O371" s="231"/>
      <c r="P371" s="231"/>
      <c r="Q371" s="231"/>
    </row>
    <row r="372" spans="6:17">
      <c r="F372" s="231"/>
      <c r="G372" s="231"/>
      <c r="H372" s="231"/>
      <c r="I372" s="231"/>
      <c r="J372" s="231"/>
      <c r="K372" s="231"/>
      <c r="L372" s="231"/>
      <c r="M372" s="231"/>
      <c r="N372" s="231"/>
      <c r="O372" s="231"/>
      <c r="P372" s="231"/>
      <c r="Q372" s="231"/>
    </row>
    <row r="373" spans="6:17">
      <c r="F373" s="231"/>
      <c r="G373" s="231"/>
      <c r="H373" s="231"/>
      <c r="I373" s="231"/>
      <c r="J373" s="231"/>
      <c r="K373" s="231"/>
      <c r="L373" s="231"/>
      <c r="M373" s="231"/>
      <c r="N373" s="231"/>
      <c r="O373" s="231"/>
      <c r="P373" s="231"/>
      <c r="Q373" s="231"/>
    </row>
    <row r="374" spans="6:17">
      <c r="F374" s="231"/>
      <c r="G374" s="231"/>
      <c r="H374" s="231"/>
      <c r="I374" s="231"/>
      <c r="J374" s="231"/>
      <c r="K374" s="231"/>
      <c r="L374" s="231"/>
      <c r="M374" s="231"/>
      <c r="N374" s="231"/>
      <c r="O374" s="231"/>
      <c r="P374" s="231"/>
      <c r="Q374" s="231"/>
    </row>
    <row r="375" spans="6:17">
      <c r="F375" s="231"/>
      <c r="G375" s="231"/>
      <c r="H375" s="231"/>
      <c r="I375" s="231"/>
      <c r="J375" s="231"/>
      <c r="K375" s="231"/>
      <c r="L375" s="231"/>
      <c r="M375" s="231"/>
      <c r="N375" s="231"/>
      <c r="O375" s="231"/>
      <c r="P375" s="231"/>
      <c r="Q375" s="231"/>
    </row>
    <row r="376" spans="6:17">
      <c r="F376" s="231"/>
      <c r="G376" s="231"/>
      <c r="H376" s="231"/>
      <c r="I376" s="231"/>
      <c r="J376" s="231"/>
      <c r="K376" s="231"/>
      <c r="L376" s="231"/>
      <c r="M376" s="231"/>
      <c r="N376" s="231"/>
      <c r="O376" s="231"/>
      <c r="P376" s="231"/>
      <c r="Q376" s="231"/>
    </row>
    <row r="377" spans="6:17">
      <c r="F377" s="231"/>
      <c r="G377" s="231"/>
      <c r="H377" s="231"/>
      <c r="I377" s="231"/>
      <c r="J377" s="231"/>
      <c r="K377" s="231"/>
      <c r="L377" s="231"/>
      <c r="M377" s="231"/>
      <c r="N377" s="231"/>
      <c r="O377" s="231"/>
      <c r="P377" s="231"/>
      <c r="Q377" s="231"/>
    </row>
    <row r="378" spans="6:17">
      <c r="F378" s="231"/>
      <c r="G378" s="231"/>
      <c r="H378" s="231"/>
      <c r="I378" s="231"/>
      <c r="J378" s="231"/>
      <c r="K378" s="231"/>
      <c r="L378" s="231"/>
      <c r="M378" s="231"/>
      <c r="N378" s="231"/>
      <c r="O378" s="231"/>
      <c r="P378" s="231"/>
      <c r="Q378" s="231"/>
    </row>
    <row r="379" spans="6:17">
      <c r="F379" s="231"/>
      <c r="G379" s="231"/>
      <c r="H379" s="231"/>
      <c r="I379" s="231"/>
      <c r="J379" s="231"/>
      <c r="K379" s="231"/>
      <c r="L379" s="231"/>
      <c r="M379" s="231"/>
      <c r="N379" s="231"/>
      <c r="O379" s="231"/>
      <c r="P379" s="231"/>
      <c r="Q379" s="231"/>
    </row>
    <row r="380" spans="6:17">
      <c r="F380" s="231"/>
      <c r="G380" s="231"/>
      <c r="H380" s="231"/>
      <c r="I380" s="231"/>
      <c r="J380" s="231"/>
      <c r="K380" s="231"/>
      <c r="L380" s="231"/>
      <c r="M380" s="231"/>
      <c r="N380" s="231"/>
      <c r="O380" s="231"/>
      <c r="P380" s="231"/>
      <c r="Q380" s="231"/>
    </row>
    <row r="381" spans="6:17">
      <c r="F381" s="231"/>
      <c r="G381" s="231"/>
      <c r="H381" s="231"/>
      <c r="I381" s="231"/>
      <c r="J381" s="231"/>
      <c r="K381" s="231"/>
      <c r="L381" s="231"/>
      <c r="M381" s="231"/>
      <c r="N381" s="231"/>
      <c r="O381" s="231"/>
      <c r="P381" s="231"/>
      <c r="Q381" s="231"/>
    </row>
    <row r="382" spans="6:17">
      <c r="F382" s="231"/>
      <c r="G382" s="231"/>
      <c r="H382" s="231"/>
      <c r="I382" s="231"/>
      <c r="J382" s="231"/>
      <c r="K382" s="231"/>
      <c r="L382" s="231"/>
      <c r="M382" s="231"/>
      <c r="N382" s="231"/>
      <c r="O382" s="231"/>
      <c r="P382" s="231"/>
      <c r="Q382" s="231"/>
    </row>
    <row r="383" spans="6:17">
      <c r="F383" s="231"/>
      <c r="G383" s="231"/>
      <c r="H383" s="231"/>
      <c r="I383" s="231"/>
      <c r="J383" s="231"/>
      <c r="K383" s="231"/>
      <c r="L383" s="231"/>
      <c r="M383" s="231"/>
      <c r="N383" s="231"/>
      <c r="O383" s="231"/>
      <c r="P383" s="231"/>
      <c r="Q383" s="231"/>
    </row>
    <row r="384" spans="6:17">
      <c r="F384" s="231"/>
      <c r="G384" s="231"/>
      <c r="H384" s="231"/>
      <c r="I384" s="231"/>
      <c r="J384" s="231"/>
      <c r="K384" s="231"/>
      <c r="L384" s="231"/>
      <c r="M384" s="231"/>
      <c r="N384" s="231"/>
      <c r="O384" s="231"/>
      <c r="P384" s="231"/>
      <c r="Q384" s="231"/>
    </row>
    <row r="385" spans="6:17">
      <c r="F385" s="231"/>
      <c r="G385" s="231"/>
      <c r="H385" s="231"/>
      <c r="I385" s="231"/>
      <c r="J385" s="231"/>
      <c r="K385" s="231"/>
      <c r="L385" s="231"/>
      <c r="M385" s="231"/>
      <c r="N385" s="231"/>
      <c r="O385" s="231"/>
      <c r="P385" s="231"/>
      <c r="Q385" s="231"/>
    </row>
    <row r="386" spans="6:17">
      <c r="F386" s="231"/>
      <c r="G386" s="231"/>
      <c r="H386" s="231"/>
      <c r="I386" s="231"/>
      <c r="J386" s="231"/>
      <c r="K386" s="231"/>
      <c r="L386" s="231"/>
      <c r="M386" s="231"/>
      <c r="N386" s="231"/>
      <c r="O386" s="231"/>
      <c r="P386" s="231"/>
      <c r="Q386" s="231"/>
    </row>
    <row r="387" spans="6:17">
      <c r="F387" s="231"/>
      <c r="G387" s="231"/>
      <c r="H387" s="231"/>
      <c r="I387" s="231"/>
      <c r="J387" s="231"/>
      <c r="K387" s="231"/>
      <c r="L387" s="231"/>
      <c r="M387" s="231"/>
      <c r="N387" s="231"/>
      <c r="O387" s="231"/>
      <c r="P387" s="231"/>
      <c r="Q387" s="231"/>
    </row>
    <row r="388" spans="6:17">
      <c r="F388" s="231"/>
      <c r="G388" s="231"/>
      <c r="H388" s="231"/>
      <c r="I388" s="231"/>
      <c r="J388" s="231"/>
      <c r="K388" s="231"/>
      <c r="L388" s="231"/>
      <c r="M388" s="231"/>
      <c r="N388" s="231"/>
      <c r="O388" s="231"/>
      <c r="P388" s="231"/>
      <c r="Q388" s="231"/>
    </row>
    <row r="389" spans="6:17">
      <c r="F389" s="231"/>
      <c r="G389" s="231"/>
      <c r="H389" s="231"/>
      <c r="I389" s="231"/>
      <c r="J389" s="231"/>
      <c r="K389" s="231"/>
      <c r="L389" s="231"/>
      <c r="M389" s="231"/>
      <c r="N389" s="231"/>
      <c r="O389" s="231"/>
      <c r="P389" s="231"/>
      <c r="Q389" s="231"/>
    </row>
    <row r="390" spans="6:17">
      <c r="F390" s="231"/>
      <c r="G390" s="231"/>
      <c r="H390" s="231"/>
      <c r="I390" s="231"/>
      <c r="J390" s="231"/>
      <c r="K390" s="231"/>
      <c r="L390" s="231"/>
      <c r="M390" s="231"/>
      <c r="N390" s="231"/>
      <c r="O390" s="231"/>
      <c r="P390" s="231"/>
      <c r="Q390" s="231"/>
    </row>
    <row r="391" spans="6:17">
      <c r="F391" s="231"/>
      <c r="G391" s="231"/>
      <c r="H391" s="231"/>
      <c r="I391" s="231"/>
      <c r="J391" s="231"/>
      <c r="K391" s="231"/>
      <c r="L391" s="231"/>
      <c r="M391" s="231"/>
      <c r="N391" s="231"/>
      <c r="O391" s="231"/>
      <c r="P391" s="231"/>
      <c r="Q391" s="231"/>
    </row>
    <row r="392" spans="6:17">
      <c r="F392" s="231"/>
      <c r="G392" s="231"/>
      <c r="H392" s="231"/>
      <c r="I392" s="231"/>
      <c r="J392" s="231"/>
      <c r="K392" s="231"/>
      <c r="L392" s="231"/>
      <c r="M392" s="231"/>
      <c r="N392" s="231"/>
      <c r="O392" s="231"/>
      <c r="P392" s="231"/>
      <c r="Q392" s="231"/>
    </row>
    <row r="393" spans="6:17">
      <c r="F393" s="231"/>
      <c r="G393" s="231"/>
      <c r="H393" s="231"/>
      <c r="I393" s="231"/>
      <c r="J393" s="231"/>
      <c r="K393" s="231"/>
      <c r="L393" s="231"/>
      <c r="M393" s="231"/>
      <c r="N393" s="231"/>
      <c r="O393" s="231"/>
      <c r="P393" s="231"/>
      <c r="Q393" s="231"/>
    </row>
    <row r="394" spans="6:17">
      <c r="F394" s="231"/>
      <c r="G394" s="231"/>
      <c r="H394" s="231"/>
      <c r="I394" s="231"/>
      <c r="J394" s="231"/>
      <c r="K394" s="231"/>
      <c r="L394" s="231"/>
      <c r="M394" s="231"/>
      <c r="N394" s="231"/>
      <c r="O394" s="231"/>
      <c r="P394" s="231"/>
      <c r="Q394" s="231"/>
    </row>
    <row r="395" spans="6:17">
      <c r="F395" s="231"/>
      <c r="G395" s="231"/>
      <c r="H395" s="231"/>
      <c r="I395" s="231"/>
      <c r="J395" s="231"/>
      <c r="K395" s="231"/>
      <c r="L395" s="231"/>
      <c r="M395" s="231"/>
      <c r="N395" s="231"/>
      <c r="O395" s="231"/>
      <c r="P395" s="231"/>
      <c r="Q395" s="231"/>
    </row>
    <row r="396" spans="6:17">
      <c r="F396" s="231"/>
      <c r="G396" s="231"/>
      <c r="H396" s="231"/>
      <c r="I396" s="231"/>
      <c r="J396" s="231"/>
      <c r="K396" s="231"/>
      <c r="L396" s="231"/>
      <c r="M396" s="231"/>
      <c r="N396" s="231"/>
      <c r="O396" s="231"/>
      <c r="P396" s="231"/>
      <c r="Q396" s="231"/>
    </row>
    <row r="397" spans="6:17">
      <c r="F397" s="231"/>
      <c r="G397" s="231"/>
      <c r="H397" s="231"/>
      <c r="I397" s="231"/>
      <c r="J397" s="231"/>
      <c r="K397" s="231"/>
      <c r="L397" s="231"/>
      <c r="M397" s="231"/>
      <c r="N397" s="231"/>
      <c r="O397" s="231"/>
      <c r="P397" s="231"/>
      <c r="Q397" s="231"/>
    </row>
    <row r="398" spans="6:17">
      <c r="F398" s="231"/>
      <c r="G398" s="231"/>
      <c r="H398" s="231"/>
      <c r="I398" s="231"/>
      <c r="J398" s="231"/>
      <c r="K398" s="231"/>
      <c r="L398" s="231"/>
      <c r="M398" s="231"/>
      <c r="N398" s="231"/>
      <c r="O398" s="231"/>
      <c r="P398" s="231"/>
      <c r="Q398" s="231"/>
    </row>
    <row r="399" spans="6:17">
      <c r="F399" s="231"/>
      <c r="G399" s="231"/>
      <c r="H399" s="231"/>
      <c r="I399" s="231"/>
      <c r="J399" s="231"/>
      <c r="K399" s="231"/>
      <c r="L399" s="231"/>
      <c r="M399" s="231"/>
      <c r="N399" s="231"/>
      <c r="O399" s="231"/>
      <c r="P399" s="231"/>
      <c r="Q399" s="231"/>
    </row>
    <row r="400" spans="6:17">
      <c r="F400" s="231"/>
      <c r="G400" s="231"/>
      <c r="H400" s="231"/>
      <c r="I400" s="231"/>
      <c r="J400" s="231"/>
      <c r="K400" s="231"/>
      <c r="L400" s="231"/>
      <c r="M400" s="231"/>
      <c r="N400" s="231"/>
      <c r="O400" s="231"/>
      <c r="P400" s="231"/>
      <c r="Q400" s="231"/>
    </row>
    <row r="401" spans="6:17">
      <c r="F401" s="231"/>
      <c r="G401" s="231"/>
      <c r="H401" s="231"/>
      <c r="I401" s="231"/>
      <c r="J401" s="231"/>
      <c r="K401" s="231"/>
      <c r="L401" s="231"/>
      <c r="M401" s="231"/>
      <c r="N401" s="231"/>
      <c r="O401" s="231"/>
      <c r="P401" s="231"/>
      <c r="Q401" s="231"/>
    </row>
    <row r="402" spans="6:17">
      <c r="F402" s="231"/>
      <c r="G402" s="231"/>
      <c r="H402" s="231"/>
      <c r="I402" s="231"/>
      <c r="J402" s="231"/>
      <c r="K402" s="231"/>
      <c r="L402" s="231"/>
      <c r="M402" s="231"/>
      <c r="N402" s="231"/>
      <c r="O402" s="231"/>
      <c r="P402" s="231"/>
      <c r="Q402" s="231"/>
    </row>
    <row r="403" spans="6:17">
      <c r="F403" s="231"/>
      <c r="G403" s="231"/>
      <c r="H403" s="231"/>
      <c r="I403" s="231"/>
      <c r="J403" s="231"/>
      <c r="K403" s="231"/>
      <c r="L403" s="231"/>
      <c r="M403" s="231"/>
      <c r="N403" s="231"/>
      <c r="O403" s="231"/>
      <c r="P403" s="231"/>
      <c r="Q403" s="231"/>
    </row>
    <row r="404" spans="6:17">
      <c r="F404" s="231"/>
      <c r="G404" s="231"/>
      <c r="H404" s="231"/>
      <c r="I404" s="231"/>
      <c r="J404" s="231"/>
      <c r="K404" s="231"/>
      <c r="L404" s="231"/>
      <c r="M404" s="231"/>
      <c r="N404" s="231"/>
      <c r="O404" s="231"/>
      <c r="P404" s="231"/>
      <c r="Q404" s="231"/>
    </row>
    <row r="405" spans="6:17"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231"/>
      <c r="Q405" s="231"/>
    </row>
    <row r="406" spans="6:17">
      <c r="F406" s="231"/>
      <c r="G406" s="231"/>
      <c r="H406" s="231"/>
      <c r="I406" s="231"/>
      <c r="J406" s="231"/>
      <c r="K406" s="231"/>
      <c r="L406" s="231"/>
      <c r="M406" s="231"/>
      <c r="N406" s="231"/>
      <c r="O406" s="231"/>
      <c r="P406" s="231"/>
      <c r="Q406" s="231"/>
    </row>
    <row r="407" spans="6:17">
      <c r="F407" s="231"/>
      <c r="G407" s="231"/>
      <c r="H407" s="231"/>
      <c r="I407" s="231"/>
      <c r="J407" s="231"/>
      <c r="K407" s="231"/>
      <c r="L407" s="231"/>
      <c r="M407" s="231"/>
      <c r="N407" s="231"/>
      <c r="O407" s="231"/>
      <c r="P407" s="231"/>
      <c r="Q407" s="231"/>
    </row>
    <row r="408" spans="6:17">
      <c r="F408" s="231"/>
      <c r="G408" s="231"/>
      <c r="H408" s="231"/>
      <c r="I408" s="231"/>
      <c r="J408" s="231"/>
      <c r="K408" s="231"/>
      <c r="L408" s="231"/>
      <c r="M408" s="231"/>
      <c r="N408" s="231"/>
      <c r="O408" s="231"/>
      <c r="P408" s="231"/>
      <c r="Q408" s="231"/>
    </row>
    <row r="409" spans="6:17">
      <c r="F409" s="231"/>
      <c r="G409" s="231"/>
      <c r="H409" s="231"/>
      <c r="I409" s="231"/>
      <c r="J409" s="231"/>
      <c r="K409" s="231"/>
      <c r="L409" s="231"/>
      <c r="M409" s="231"/>
      <c r="N409" s="231"/>
      <c r="O409" s="231"/>
      <c r="P409" s="231"/>
      <c r="Q409" s="231"/>
    </row>
    <row r="410" spans="6:17">
      <c r="F410" s="231"/>
      <c r="G410" s="231"/>
      <c r="H410" s="231"/>
      <c r="I410" s="231"/>
      <c r="J410" s="231"/>
      <c r="K410" s="231"/>
      <c r="L410" s="231"/>
      <c r="M410" s="231"/>
      <c r="N410" s="231"/>
      <c r="O410" s="231"/>
      <c r="P410" s="231"/>
      <c r="Q410" s="231"/>
    </row>
    <row r="411" spans="6:17">
      <c r="F411" s="231"/>
      <c r="G411" s="231"/>
      <c r="H411" s="231"/>
      <c r="I411" s="231"/>
      <c r="J411" s="231"/>
      <c r="K411" s="231"/>
      <c r="L411" s="231"/>
      <c r="M411" s="231"/>
      <c r="N411" s="231"/>
      <c r="O411" s="231"/>
      <c r="P411" s="231"/>
      <c r="Q411" s="231"/>
    </row>
    <row r="412" spans="6:17">
      <c r="F412" s="231"/>
      <c r="G412" s="231"/>
      <c r="H412" s="231"/>
      <c r="I412" s="231"/>
      <c r="J412" s="231"/>
      <c r="K412" s="231"/>
      <c r="L412" s="231"/>
      <c r="M412" s="231"/>
      <c r="N412" s="231"/>
      <c r="O412" s="231"/>
      <c r="P412" s="231"/>
      <c r="Q412" s="231"/>
    </row>
    <row r="413" spans="6:17">
      <c r="F413" s="231"/>
      <c r="G413" s="231"/>
      <c r="H413" s="231"/>
      <c r="I413" s="231"/>
      <c r="J413" s="231"/>
      <c r="K413" s="231"/>
      <c r="L413" s="231"/>
      <c r="M413" s="231"/>
      <c r="N413" s="231"/>
      <c r="O413" s="231"/>
      <c r="P413" s="231"/>
      <c r="Q413" s="231"/>
    </row>
    <row r="414" spans="6:17">
      <c r="F414" s="231"/>
      <c r="G414" s="231"/>
      <c r="H414" s="231"/>
      <c r="I414" s="231"/>
      <c r="J414" s="231"/>
      <c r="K414" s="231"/>
      <c r="L414" s="231"/>
      <c r="M414" s="231"/>
      <c r="N414" s="231"/>
      <c r="O414" s="231"/>
      <c r="P414" s="231"/>
      <c r="Q414" s="231"/>
    </row>
    <row r="415" spans="6:17">
      <c r="F415" s="231"/>
      <c r="G415" s="231"/>
      <c r="H415" s="231"/>
      <c r="I415" s="231"/>
      <c r="J415" s="231"/>
      <c r="K415" s="231"/>
      <c r="L415" s="231"/>
      <c r="M415" s="231"/>
      <c r="N415" s="231"/>
      <c r="O415" s="231"/>
      <c r="P415" s="231"/>
      <c r="Q415" s="231"/>
    </row>
    <row r="416" spans="6:17">
      <c r="F416" s="231"/>
      <c r="G416" s="231"/>
      <c r="H416" s="231"/>
      <c r="I416" s="231"/>
      <c r="J416" s="231"/>
      <c r="K416" s="231"/>
      <c r="L416" s="231"/>
      <c r="M416" s="231"/>
      <c r="N416" s="231"/>
      <c r="O416" s="231"/>
      <c r="P416" s="231"/>
      <c r="Q416" s="231"/>
    </row>
    <row r="417" spans="6:17">
      <c r="F417" s="231"/>
      <c r="G417" s="231"/>
      <c r="H417" s="231"/>
      <c r="I417" s="231"/>
      <c r="J417" s="231"/>
      <c r="K417" s="231"/>
      <c r="L417" s="231"/>
      <c r="M417" s="231"/>
      <c r="N417" s="231"/>
      <c r="O417" s="231"/>
      <c r="P417" s="231"/>
      <c r="Q417" s="231"/>
    </row>
    <row r="418" spans="6:17">
      <c r="F418" s="231"/>
      <c r="G418" s="231"/>
      <c r="H418" s="231"/>
      <c r="I418" s="231"/>
      <c r="J418" s="231"/>
      <c r="K418" s="231"/>
      <c r="L418" s="231"/>
      <c r="M418" s="231"/>
      <c r="N418" s="231"/>
      <c r="O418" s="231"/>
      <c r="P418" s="231"/>
      <c r="Q418" s="231"/>
    </row>
    <row r="419" spans="6:17">
      <c r="F419" s="231"/>
      <c r="G419" s="231"/>
      <c r="H419" s="231"/>
      <c r="I419" s="231"/>
      <c r="J419" s="231"/>
      <c r="K419" s="231"/>
      <c r="L419" s="231"/>
      <c r="M419" s="231"/>
      <c r="N419" s="231"/>
      <c r="O419" s="231"/>
      <c r="P419" s="231"/>
      <c r="Q419" s="231"/>
    </row>
    <row r="420" spans="6:17">
      <c r="F420" s="231"/>
      <c r="G420" s="231"/>
      <c r="H420" s="231"/>
      <c r="I420" s="231"/>
      <c r="J420" s="231"/>
      <c r="K420" s="231"/>
      <c r="L420" s="231"/>
      <c r="M420" s="231"/>
      <c r="N420" s="231"/>
      <c r="O420" s="231"/>
      <c r="P420" s="231"/>
      <c r="Q420" s="231"/>
    </row>
    <row r="421" spans="6:17">
      <c r="F421" s="231"/>
      <c r="G421" s="231"/>
      <c r="H421" s="231"/>
      <c r="I421" s="231"/>
      <c r="J421" s="231"/>
      <c r="K421" s="231"/>
      <c r="L421" s="231"/>
      <c r="M421" s="231"/>
      <c r="N421" s="231"/>
      <c r="O421" s="231"/>
      <c r="P421" s="231"/>
      <c r="Q421" s="231"/>
    </row>
    <row r="422" spans="6:17">
      <c r="F422" s="231"/>
      <c r="G422" s="231"/>
      <c r="H422" s="231"/>
      <c r="I422" s="231"/>
      <c r="J422" s="231"/>
      <c r="K422" s="231"/>
      <c r="L422" s="231"/>
      <c r="M422" s="231"/>
      <c r="N422" s="231"/>
      <c r="O422" s="231"/>
      <c r="P422" s="231"/>
      <c r="Q422" s="231"/>
    </row>
    <row r="423" spans="6:17">
      <c r="F423" s="231"/>
      <c r="G423" s="231"/>
      <c r="H423" s="231"/>
      <c r="I423" s="231"/>
      <c r="J423" s="231"/>
      <c r="K423" s="231"/>
      <c r="L423" s="231"/>
      <c r="M423" s="231"/>
      <c r="N423" s="231"/>
      <c r="O423" s="231"/>
      <c r="P423" s="231"/>
      <c r="Q423" s="231"/>
    </row>
    <row r="424" spans="6:17">
      <c r="F424" s="231"/>
      <c r="G424" s="231"/>
      <c r="H424" s="231"/>
      <c r="I424" s="231"/>
      <c r="J424" s="231"/>
      <c r="K424" s="231"/>
      <c r="L424" s="231"/>
      <c r="M424" s="231"/>
      <c r="N424" s="231"/>
      <c r="O424" s="231"/>
      <c r="P424" s="231"/>
      <c r="Q424" s="231"/>
    </row>
    <row r="425" spans="6:17">
      <c r="F425" s="231"/>
      <c r="G425" s="231"/>
      <c r="H425" s="231"/>
      <c r="I425" s="231"/>
      <c r="J425" s="231"/>
      <c r="K425" s="231"/>
      <c r="L425" s="231"/>
      <c r="M425" s="231"/>
      <c r="N425" s="231"/>
      <c r="O425" s="231"/>
      <c r="P425" s="231"/>
      <c r="Q425" s="231"/>
    </row>
    <row r="426" spans="6:17">
      <c r="F426" s="231"/>
      <c r="G426" s="231"/>
      <c r="H426" s="231"/>
      <c r="I426" s="231"/>
      <c r="J426" s="231"/>
      <c r="K426" s="231"/>
      <c r="L426" s="231"/>
      <c r="M426" s="231"/>
      <c r="N426" s="231"/>
      <c r="O426" s="231"/>
      <c r="P426" s="231"/>
      <c r="Q426" s="231"/>
    </row>
    <row r="427" spans="6:17">
      <c r="F427" s="231"/>
      <c r="G427" s="231"/>
      <c r="H427" s="231"/>
      <c r="I427" s="231"/>
      <c r="J427" s="231"/>
      <c r="K427" s="231"/>
      <c r="L427" s="231"/>
      <c r="M427" s="231"/>
      <c r="N427" s="231"/>
      <c r="O427" s="231"/>
      <c r="P427" s="231"/>
      <c r="Q427" s="231"/>
    </row>
    <row r="428" spans="6:17">
      <c r="F428" s="231"/>
      <c r="G428" s="231"/>
      <c r="H428" s="231"/>
      <c r="I428" s="231"/>
      <c r="J428" s="231"/>
      <c r="K428" s="231"/>
      <c r="L428" s="231"/>
      <c r="M428" s="231"/>
      <c r="N428" s="231"/>
      <c r="O428" s="231"/>
      <c r="P428" s="231"/>
      <c r="Q428" s="231"/>
    </row>
    <row r="429" spans="6:17">
      <c r="F429" s="231"/>
      <c r="G429" s="231"/>
      <c r="H429" s="231"/>
      <c r="I429" s="231"/>
      <c r="J429" s="231"/>
      <c r="K429" s="231"/>
      <c r="L429" s="231"/>
      <c r="M429" s="231"/>
      <c r="N429" s="231"/>
      <c r="O429" s="231"/>
      <c r="P429" s="231"/>
      <c r="Q429" s="231"/>
    </row>
    <row r="430" spans="6:17">
      <c r="F430" s="231"/>
      <c r="G430" s="231"/>
      <c r="H430" s="231"/>
      <c r="I430" s="231"/>
      <c r="J430" s="231"/>
      <c r="K430" s="231"/>
      <c r="L430" s="231"/>
      <c r="M430" s="231"/>
      <c r="N430" s="231"/>
      <c r="O430" s="231"/>
      <c r="P430" s="231"/>
      <c r="Q430" s="231"/>
    </row>
    <row r="431" spans="6:17">
      <c r="F431" s="231"/>
      <c r="G431" s="231"/>
      <c r="H431" s="231"/>
      <c r="I431" s="231"/>
      <c r="J431" s="231"/>
      <c r="K431" s="231"/>
      <c r="L431" s="231"/>
      <c r="M431" s="231"/>
      <c r="N431" s="231"/>
      <c r="O431" s="231"/>
      <c r="P431" s="231"/>
      <c r="Q431" s="231"/>
    </row>
    <row r="432" spans="6:17">
      <c r="F432" s="231"/>
      <c r="G432" s="231"/>
      <c r="H432" s="231"/>
      <c r="I432" s="231"/>
      <c r="J432" s="231"/>
      <c r="K432" s="231"/>
      <c r="L432" s="231"/>
      <c r="M432" s="231"/>
      <c r="N432" s="231"/>
      <c r="O432" s="231"/>
      <c r="P432" s="231"/>
      <c r="Q432" s="231"/>
    </row>
    <row r="433" spans="6:17">
      <c r="F433" s="231"/>
      <c r="G433" s="231"/>
      <c r="H433" s="231"/>
      <c r="I433" s="231"/>
      <c r="J433" s="231"/>
      <c r="K433" s="231"/>
      <c r="L433" s="231"/>
      <c r="M433" s="231"/>
      <c r="N433" s="231"/>
      <c r="O433" s="231"/>
      <c r="P433" s="231"/>
      <c r="Q433" s="231"/>
    </row>
    <row r="434" spans="6:17">
      <c r="F434" s="231"/>
      <c r="G434" s="231"/>
      <c r="H434" s="231"/>
      <c r="I434" s="231"/>
      <c r="J434" s="231"/>
      <c r="K434" s="231"/>
      <c r="L434" s="231"/>
      <c r="M434" s="231"/>
      <c r="N434" s="231"/>
      <c r="O434" s="231"/>
      <c r="P434" s="231"/>
      <c r="Q434" s="231"/>
    </row>
    <row r="435" spans="6:17">
      <c r="F435" s="231"/>
      <c r="G435" s="231"/>
      <c r="H435" s="231"/>
      <c r="I435" s="231"/>
      <c r="J435" s="231"/>
      <c r="K435" s="231"/>
      <c r="L435" s="231"/>
      <c r="M435" s="231"/>
      <c r="N435" s="231"/>
      <c r="O435" s="231"/>
      <c r="P435" s="231"/>
      <c r="Q435" s="231"/>
    </row>
    <row r="436" spans="6:17">
      <c r="F436" s="231"/>
      <c r="G436" s="231"/>
      <c r="H436" s="231"/>
      <c r="I436" s="231"/>
      <c r="J436" s="231"/>
      <c r="K436" s="231"/>
      <c r="L436" s="231"/>
      <c r="M436" s="231"/>
      <c r="N436" s="231"/>
      <c r="O436" s="231"/>
      <c r="P436" s="231"/>
      <c r="Q436" s="231"/>
    </row>
    <row r="437" spans="6:17">
      <c r="F437" s="231"/>
      <c r="G437" s="231"/>
      <c r="H437" s="231"/>
      <c r="I437" s="231"/>
      <c r="J437" s="231"/>
      <c r="K437" s="231"/>
      <c r="L437" s="231"/>
      <c r="M437" s="231"/>
      <c r="N437" s="231"/>
      <c r="O437" s="231"/>
      <c r="P437" s="231"/>
      <c r="Q437" s="231"/>
    </row>
    <row r="438" spans="6:17">
      <c r="F438" s="231"/>
      <c r="G438" s="231"/>
      <c r="H438" s="231"/>
      <c r="I438" s="231"/>
      <c r="J438" s="231"/>
      <c r="K438" s="231"/>
      <c r="L438" s="231"/>
      <c r="M438" s="231"/>
      <c r="N438" s="231"/>
      <c r="O438" s="231"/>
      <c r="P438" s="231"/>
      <c r="Q438" s="231"/>
    </row>
    <row r="439" spans="6:17">
      <c r="F439" s="231"/>
      <c r="G439" s="231"/>
      <c r="H439" s="231"/>
      <c r="I439" s="231"/>
      <c r="J439" s="231"/>
      <c r="K439" s="231"/>
      <c r="L439" s="231"/>
      <c r="M439" s="231"/>
      <c r="N439" s="231"/>
      <c r="O439" s="231"/>
      <c r="P439" s="231"/>
      <c r="Q439" s="231"/>
    </row>
    <row r="440" spans="6:17">
      <c r="F440" s="231"/>
      <c r="G440" s="231"/>
      <c r="H440" s="231"/>
      <c r="I440" s="231"/>
      <c r="J440" s="231"/>
      <c r="K440" s="231"/>
      <c r="L440" s="231"/>
      <c r="M440" s="231"/>
      <c r="N440" s="231"/>
      <c r="O440" s="231"/>
      <c r="P440" s="231"/>
      <c r="Q440" s="231"/>
    </row>
    <row r="441" spans="6:17">
      <c r="F441" s="231"/>
      <c r="G441" s="231"/>
      <c r="H441" s="231"/>
      <c r="I441" s="231"/>
      <c r="J441" s="231"/>
      <c r="K441" s="231"/>
      <c r="L441" s="231"/>
      <c r="M441" s="231"/>
      <c r="N441" s="231"/>
      <c r="O441" s="231"/>
      <c r="P441" s="231"/>
      <c r="Q441" s="231"/>
    </row>
    <row r="442" spans="6:17">
      <c r="F442" s="231"/>
      <c r="G442" s="231"/>
      <c r="H442" s="231"/>
      <c r="I442" s="231"/>
      <c r="J442" s="231"/>
      <c r="K442" s="231"/>
      <c r="L442" s="231"/>
      <c r="M442" s="231"/>
      <c r="N442" s="231"/>
      <c r="O442" s="231"/>
      <c r="P442" s="231"/>
      <c r="Q442" s="231"/>
    </row>
    <row r="443" spans="6:17">
      <c r="F443" s="231"/>
      <c r="G443" s="231"/>
      <c r="H443" s="231"/>
      <c r="I443" s="231"/>
      <c r="J443" s="231"/>
      <c r="K443" s="231"/>
      <c r="L443" s="231"/>
      <c r="M443" s="231"/>
      <c r="N443" s="231"/>
      <c r="O443" s="231"/>
      <c r="P443" s="231"/>
      <c r="Q443" s="231"/>
    </row>
    <row r="444" spans="6:17">
      <c r="F444" s="231"/>
      <c r="G444" s="231"/>
      <c r="H444" s="231"/>
      <c r="I444" s="231"/>
      <c r="J444" s="231"/>
      <c r="K444" s="231"/>
      <c r="L444" s="231"/>
      <c r="M444" s="231"/>
      <c r="N444" s="231"/>
      <c r="O444" s="231"/>
      <c r="P444" s="231"/>
      <c r="Q444" s="231"/>
    </row>
    <row r="445" spans="6:17">
      <c r="F445" s="231"/>
      <c r="G445" s="231"/>
      <c r="H445" s="231"/>
      <c r="I445" s="231"/>
      <c r="J445" s="231"/>
      <c r="K445" s="231"/>
      <c r="L445" s="231"/>
      <c r="M445" s="231"/>
      <c r="N445" s="231"/>
      <c r="O445" s="231"/>
      <c r="P445" s="231"/>
      <c r="Q445" s="231"/>
    </row>
    <row r="446" spans="6:17">
      <c r="F446" s="231"/>
      <c r="G446" s="231"/>
      <c r="H446" s="231"/>
      <c r="I446" s="231"/>
      <c r="J446" s="231"/>
      <c r="K446" s="231"/>
      <c r="L446" s="231"/>
      <c r="M446" s="231"/>
      <c r="N446" s="231"/>
      <c r="O446" s="231"/>
      <c r="P446" s="231"/>
      <c r="Q446" s="231"/>
    </row>
    <row r="447" spans="6:17">
      <c r="F447" s="231"/>
      <c r="G447" s="231"/>
      <c r="H447" s="231"/>
      <c r="I447" s="231"/>
      <c r="J447" s="231"/>
      <c r="K447" s="231"/>
      <c r="L447" s="231"/>
      <c r="M447" s="231"/>
      <c r="N447" s="231"/>
      <c r="O447" s="231"/>
      <c r="P447" s="231"/>
      <c r="Q447" s="231"/>
    </row>
    <row r="448" spans="6:17">
      <c r="F448" s="231"/>
      <c r="G448" s="231"/>
      <c r="H448" s="231"/>
      <c r="I448" s="231"/>
      <c r="J448" s="231"/>
      <c r="K448" s="231"/>
      <c r="L448" s="231"/>
      <c r="M448" s="231"/>
      <c r="N448" s="231"/>
      <c r="O448" s="231"/>
      <c r="P448" s="231"/>
      <c r="Q448" s="231"/>
    </row>
    <row r="449" spans="6:17">
      <c r="F449" s="231"/>
      <c r="G449" s="231"/>
      <c r="H449" s="231"/>
      <c r="I449" s="231"/>
      <c r="J449" s="231"/>
      <c r="K449" s="231"/>
      <c r="L449" s="231"/>
      <c r="M449" s="231"/>
      <c r="N449" s="231"/>
      <c r="O449" s="231"/>
      <c r="P449" s="231"/>
      <c r="Q449" s="231"/>
    </row>
    <row r="450" spans="6:17">
      <c r="F450" s="231"/>
      <c r="G450" s="231"/>
      <c r="H450" s="231"/>
      <c r="I450" s="231"/>
      <c r="J450" s="231"/>
      <c r="K450" s="231"/>
      <c r="L450" s="231"/>
      <c r="M450" s="231"/>
      <c r="N450" s="231"/>
      <c r="O450" s="231"/>
      <c r="P450" s="231"/>
      <c r="Q450" s="231"/>
    </row>
    <row r="451" spans="6:17">
      <c r="F451" s="231"/>
      <c r="G451" s="231"/>
      <c r="H451" s="231"/>
      <c r="I451" s="231"/>
      <c r="J451" s="231"/>
      <c r="K451" s="231"/>
      <c r="L451" s="231"/>
      <c r="M451" s="231"/>
      <c r="N451" s="231"/>
      <c r="O451" s="231"/>
      <c r="P451" s="231"/>
      <c r="Q451" s="231"/>
    </row>
    <row r="452" spans="6:17">
      <c r="F452" s="231"/>
      <c r="G452" s="231"/>
      <c r="H452" s="231"/>
      <c r="I452" s="231"/>
      <c r="J452" s="231"/>
      <c r="K452" s="231"/>
      <c r="L452" s="231"/>
      <c r="M452" s="231"/>
      <c r="N452" s="231"/>
      <c r="O452" s="231"/>
      <c r="P452" s="231"/>
      <c r="Q452" s="231"/>
    </row>
    <row r="453" spans="6:17">
      <c r="F453" s="231"/>
      <c r="G453" s="231"/>
      <c r="H453" s="231"/>
      <c r="I453" s="231"/>
      <c r="J453" s="231"/>
      <c r="K453" s="231"/>
      <c r="L453" s="231"/>
      <c r="M453" s="231"/>
      <c r="N453" s="231"/>
      <c r="O453" s="231"/>
      <c r="P453" s="231"/>
      <c r="Q453" s="231"/>
    </row>
    <row r="454" spans="6:17">
      <c r="F454" s="231"/>
      <c r="G454" s="231"/>
      <c r="H454" s="231"/>
      <c r="I454" s="231"/>
      <c r="J454" s="231"/>
      <c r="K454" s="231"/>
      <c r="L454" s="231"/>
      <c r="M454" s="231"/>
      <c r="N454" s="231"/>
      <c r="O454" s="231"/>
      <c r="P454" s="231"/>
      <c r="Q454" s="231"/>
    </row>
    <row r="455" spans="6:17">
      <c r="F455" s="231"/>
      <c r="G455" s="231"/>
      <c r="H455" s="231"/>
      <c r="I455" s="231"/>
      <c r="J455" s="231"/>
      <c r="K455" s="231"/>
      <c r="L455" s="231"/>
      <c r="M455" s="231"/>
      <c r="N455" s="231"/>
      <c r="O455" s="231"/>
      <c r="P455" s="231"/>
      <c r="Q455" s="231"/>
    </row>
    <row r="456" spans="6:17">
      <c r="F456" s="231"/>
      <c r="G456" s="231"/>
      <c r="H456" s="231"/>
      <c r="I456" s="231"/>
      <c r="J456" s="231"/>
      <c r="K456" s="231"/>
      <c r="L456" s="231"/>
      <c r="M456" s="231"/>
      <c r="N456" s="231"/>
      <c r="O456" s="231"/>
      <c r="P456" s="231"/>
      <c r="Q456" s="231"/>
    </row>
    <row r="457" spans="6:17">
      <c r="F457" s="231"/>
      <c r="G457" s="231"/>
      <c r="H457" s="231"/>
      <c r="I457" s="231"/>
      <c r="J457" s="231"/>
      <c r="K457" s="231"/>
      <c r="L457" s="231"/>
      <c r="M457" s="231"/>
      <c r="N457" s="231"/>
      <c r="O457" s="231"/>
      <c r="P457" s="231"/>
      <c r="Q457" s="231"/>
    </row>
    <row r="458" spans="6:17">
      <c r="F458" s="231"/>
      <c r="G458" s="231"/>
      <c r="H458" s="231"/>
      <c r="I458" s="231"/>
      <c r="J458" s="231"/>
      <c r="K458" s="231"/>
      <c r="L458" s="231"/>
      <c r="M458" s="231"/>
      <c r="N458" s="231"/>
      <c r="O458" s="231"/>
      <c r="P458" s="231"/>
      <c r="Q458" s="231"/>
    </row>
    <row r="459" spans="6:17">
      <c r="F459" s="231"/>
      <c r="G459" s="231"/>
      <c r="H459" s="231"/>
      <c r="I459" s="231"/>
      <c r="J459" s="231"/>
      <c r="K459" s="231"/>
      <c r="L459" s="231"/>
      <c r="M459" s="231"/>
      <c r="N459" s="231"/>
      <c r="O459" s="231"/>
      <c r="P459" s="231"/>
      <c r="Q459" s="231"/>
    </row>
    <row r="460" spans="6:17">
      <c r="F460" s="231"/>
      <c r="G460" s="231"/>
      <c r="H460" s="231"/>
      <c r="I460" s="231"/>
      <c r="J460" s="231"/>
      <c r="K460" s="231"/>
      <c r="L460" s="231"/>
      <c r="M460" s="231"/>
      <c r="N460" s="231"/>
      <c r="O460" s="231"/>
      <c r="P460" s="231"/>
      <c r="Q460" s="231"/>
    </row>
    <row r="461" spans="6:17">
      <c r="F461" s="231"/>
      <c r="G461" s="231"/>
      <c r="H461" s="231"/>
      <c r="I461" s="231"/>
      <c r="J461" s="231"/>
      <c r="K461" s="231"/>
      <c r="L461" s="231"/>
      <c r="M461" s="231"/>
      <c r="N461" s="231"/>
      <c r="O461" s="231"/>
      <c r="P461" s="231"/>
      <c r="Q461" s="231"/>
    </row>
    <row r="462" spans="6:17">
      <c r="F462" s="231"/>
      <c r="G462" s="231"/>
      <c r="H462" s="231"/>
      <c r="I462" s="231"/>
      <c r="J462" s="231"/>
      <c r="K462" s="231"/>
      <c r="L462" s="231"/>
      <c r="M462" s="231"/>
      <c r="N462" s="231"/>
      <c r="O462" s="231"/>
      <c r="P462" s="231"/>
      <c r="Q462" s="231"/>
    </row>
    <row r="463" spans="6:17">
      <c r="F463" s="231"/>
      <c r="G463" s="231"/>
      <c r="H463" s="231"/>
      <c r="I463" s="231"/>
      <c r="J463" s="231"/>
      <c r="K463" s="231"/>
      <c r="L463" s="231"/>
      <c r="M463" s="231"/>
      <c r="N463" s="231"/>
      <c r="O463" s="231"/>
      <c r="P463" s="231"/>
      <c r="Q463" s="231"/>
    </row>
    <row r="464" spans="6:17">
      <c r="F464" s="231"/>
      <c r="G464" s="231"/>
      <c r="H464" s="231"/>
      <c r="I464" s="231"/>
      <c r="J464" s="231"/>
      <c r="K464" s="231"/>
      <c r="L464" s="231"/>
      <c r="M464" s="231"/>
      <c r="N464" s="231"/>
      <c r="O464" s="231"/>
      <c r="P464" s="231"/>
      <c r="Q464" s="231"/>
    </row>
    <row r="465" spans="6:17">
      <c r="F465" s="231"/>
      <c r="G465" s="231"/>
      <c r="H465" s="231"/>
      <c r="I465" s="231"/>
      <c r="J465" s="231"/>
      <c r="K465" s="231"/>
      <c r="L465" s="231"/>
      <c r="M465" s="231"/>
      <c r="N465" s="231"/>
      <c r="O465" s="231"/>
      <c r="P465" s="231"/>
      <c r="Q465" s="231"/>
    </row>
    <row r="466" spans="6:17">
      <c r="F466" s="231"/>
      <c r="G466" s="231"/>
      <c r="H466" s="231"/>
      <c r="I466" s="231"/>
      <c r="J466" s="231"/>
      <c r="K466" s="231"/>
      <c r="L466" s="231"/>
      <c r="M466" s="231"/>
      <c r="N466" s="231"/>
      <c r="O466" s="231"/>
      <c r="P466" s="231"/>
      <c r="Q466" s="231"/>
    </row>
    <row r="467" spans="6:17">
      <c r="F467" s="231"/>
      <c r="G467" s="231"/>
      <c r="H467" s="231"/>
      <c r="I467" s="231"/>
      <c r="J467" s="231"/>
      <c r="K467" s="231"/>
      <c r="L467" s="231"/>
      <c r="M467" s="231"/>
      <c r="N467" s="231"/>
      <c r="O467" s="231"/>
      <c r="P467" s="231"/>
      <c r="Q467" s="231"/>
    </row>
    <row r="468" spans="6:17">
      <c r="F468" s="231"/>
      <c r="G468" s="231"/>
      <c r="H468" s="231"/>
      <c r="I468" s="231"/>
      <c r="J468" s="231"/>
      <c r="K468" s="231"/>
      <c r="L468" s="231"/>
      <c r="M468" s="231"/>
      <c r="N468" s="231"/>
      <c r="O468" s="231"/>
      <c r="P468" s="231"/>
      <c r="Q468" s="231"/>
    </row>
    <row r="469" spans="6:17">
      <c r="F469" s="231"/>
      <c r="G469" s="231"/>
      <c r="H469" s="231"/>
      <c r="I469" s="231"/>
      <c r="J469" s="231"/>
      <c r="K469" s="231"/>
      <c r="L469" s="231"/>
      <c r="M469" s="231"/>
      <c r="N469" s="231"/>
      <c r="O469" s="231"/>
      <c r="P469" s="231"/>
      <c r="Q469" s="231"/>
    </row>
    <row r="470" spans="6:17">
      <c r="F470" s="231"/>
      <c r="G470" s="231"/>
      <c r="H470" s="231"/>
      <c r="I470" s="231"/>
      <c r="J470" s="231"/>
      <c r="K470" s="231"/>
      <c r="L470" s="231"/>
      <c r="M470" s="231"/>
      <c r="N470" s="231"/>
      <c r="O470" s="231"/>
      <c r="P470" s="231"/>
      <c r="Q470" s="231"/>
    </row>
    <row r="471" spans="6:17">
      <c r="F471" s="231"/>
      <c r="G471" s="231"/>
      <c r="H471" s="231"/>
      <c r="I471" s="231"/>
      <c r="J471" s="231"/>
      <c r="K471" s="231"/>
      <c r="L471" s="231"/>
      <c r="M471" s="231"/>
      <c r="N471" s="231"/>
      <c r="O471" s="231"/>
      <c r="P471" s="231"/>
      <c r="Q471" s="231"/>
    </row>
    <row r="472" spans="6:17">
      <c r="F472" s="231"/>
      <c r="G472" s="231"/>
      <c r="H472" s="231"/>
      <c r="I472" s="231"/>
      <c r="J472" s="231"/>
      <c r="K472" s="231"/>
      <c r="L472" s="231"/>
      <c r="M472" s="231"/>
      <c r="N472" s="231"/>
      <c r="O472" s="231"/>
      <c r="P472" s="231"/>
      <c r="Q472" s="231"/>
    </row>
    <row r="473" spans="6:17">
      <c r="F473" s="231"/>
      <c r="G473" s="231"/>
      <c r="H473" s="231"/>
      <c r="I473" s="231"/>
      <c r="J473" s="231"/>
      <c r="K473" s="231"/>
      <c r="L473" s="231"/>
      <c r="M473" s="231"/>
      <c r="N473" s="231"/>
      <c r="O473" s="231"/>
      <c r="P473" s="231"/>
      <c r="Q473" s="231"/>
    </row>
    <row r="474" spans="6:17">
      <c r="F474" s="231"/>
      <c r="G474" s="231"/>
      <c r="H474" s="231"/>
      <c r="I474" s="231"/>
      <c r="J474" s="231"/>
      <c r="K474" s="231"/>
      <c r="L474" s="231"/>
      <c r="M474" s="231"/>
      <c r="N474" s="231"/>
      <c r="O474" s="231"/>
      <c r="P474" s="231"/>
      <c r="Q474" s="231"/>
    </row>
    <row r="475" spans="6:17">
      <c r="F475" s="231"/>
      <c r="G475" s="231"/>
      <c r="H475" s="231"/>
      <c r="I475" s="231"/>
      <c r="J475" s="231"/>
      <c r="K475" s="231"/>
      <c r="L475" s="231"/>
      <c r="M475" s="231"/>
      <c r="N475" s="231"/>
      <c r="O475" s="231"/>
      <c r="P475" s="231"/>
      <c r="Q475" s="231"/>
    </row>
    <row r="476" spans="6:17">
      <c r="F476" s="231"/>
      <c r="G476" s="231"/>
      <c r="H476" s="231"/>
      <c r="I476" s="231"/>
      <c r="J476" s="231"/>
      <c r="K476" s="231"/>
      <c r="L476" s="231"/>
      <c r="M476" s="231"/>
      <c r="N476" s="231"/>
      <c r="O476" s="231"/>
      <c r="P476" s="231"/>
      <c r="Q476" s="231"/>
    </row>
    <row r="477" spans="6:17">
      <c r="F477" s="231"/>
      <c r="G477" s="231"/>
      <c r="H477" s="231"/>
      <c r="I477" s="231"/>
      <c r="J477" s="231"/>
      <c r="K477" s="231"/>
      <c r="L477" s="231"/>
      <c r="M477" s="231"/>
      <c r="N477" s="231"/>
      <c r="O477" s="231"/>
      <c r="P477" s="231"/>
      <c r="Q477" s="231"/>
    </row>
    <row r="478" spans="6:17">
      <c r="F478" s="231"/>
      <c r="G478" s="231"/>
      <c r="H478" s="231"/>
      <c r="I478" s="231"/>
      <c r="J478" s="231"/>
      <c r="K478" s="231"/>
      <c r="L478" s="231"/>
      <c r="M478" s="231"/>
      <c r="N478" s="231"/>
      <c r="O478" s="231"/>
      <c r="P478" s="231"/>
      <c r="Q478" s="231"/>
    </row>
    <row r="479" spans="6:17">
      <c r="F479" s="231"/>
      <c r="G479" s="231"/>
      <c r="H479" s="231"/>
      <c r="I479" s="231"/>
      <c r="J479" s="231"/>
      <c r="K479" s="231"/>
      <c r="L479" s="231"/>
      <c r="M479" s="231"/>
      <c r="N479" s="231"/>
      <c r="O479" s="231"/>
      <c r="P479" s="231"/>
      <c r="Q479" s="231"/>
    </row>
    <row r="480" spans="6:17">
      <c r="F480" s="231"/>
      <c r="G480" s="231"/>
      <c r="H480" s="231"/>
      <c r="I480" s="231"/>
      <c r="J480" s="231"/>
      <c r="K480" s="231"/>
      <c r="L480" s="231"/>
      <c r="M480" s="231"/>
      <c r="N480" s="231"/>
      <c r="O480" s="231"/>
      <c r="P480" s="231"/>
      <c r="Q480" s="231"/>
    </row>
    <row r="481" spans="6:17">
      <c r="F481" s="231"/>
      <c r="G481" s="231"/>
      <c r="H481" s="231"/>
      <c r="I481" s="231"/>
      <c r="J481" s="231"/>
      <c r="K481" s="231"/>
      <c r="L481" s="231"/>
      <c r="M481" s="231"/>
      <c r="N481" s="231"/>
      <c r="O481" s="231"/>
      <c r="P481" s="231"/>
      <c r="Q481" s="231"/>
    </row>
    <row r="482" spans="6:17">
      <c r="F482" s="231"/>
      <c r="G482" s="231"/>
      <c r="H482" s="231"/>
      <c r="I482" s="231"/>
      <c r="J482" s="231"/>
      <c r="K482" s="231"/>
      <c r="L482" s="231"/>
      <c r="M482" s="231"/>
      <c r="N482" s="231"/>
      <c r="O482" s="231"/>
      <c r="P482" s="231"/>
      <c r="Q482" s="231"/>
    </row>
    <row r="483" spans="6:17">
      <c r="F483" s="231"/>
      <c r="G483" s="231"/>
      <c r="H483" s="231"/>
      <c r="I483" s="231"/>
      <c r="J483" s="231"/>
      <c r="K483" s="231"/>
      <c r="L483" s="231"/>
      <c r="M483" s="231"/>
      <c r="N483" s="231"/>
      <c r="O483" s="231"/>
      <c r="P483" s="231"/>
      <c r="Q483" s="231"/>
    </row>
    <row r="484" spans="6:17">
      <c r="F484" s="231"/>
      <c r="G484" s="231"/>
      <c r="H484" s="231"/>
      <c r="I484" s="231"/>
      <c r="J484" s="231"/>
      <c r="K484" s="231"/>
      <c r="L484" s="231"/>
      <c r="M484" s="231"/>
      <c r="N484" s="231"/>
      <c r="O484" s="231"/>
      <c r="P484" s="231"/>
      <c r="Q484" s="231"/>
    </row>
    <row r="485" spans="6:17">
      <c r="F485" s="231"/>
      <c r="G485" s="231"/>
      <c r="H485" s="231"/>
      <c r="I485" s="231"/>
      <c r="J485" s="231"/>
      <c r="K485" s="231"/>
      <c r="L485" s="231"/>
      <c r="M485" s="231"/>
      <c r="N485" s="231"/>
      <c r="O485" s="231"/>
      <c r="P485" s="231"/>
      <c r="Q485" s="231"/>
    </row>
    <row r="486" spans="6:17">
      <c r="F486" s="231"/>
      <c r="G486" s="231"/>
      <c r="H486" s="231"/>
      <c r="I486" s="231"/>
      <c r="J486" s="231"/>
      <c r="K486" s="231"/>
      <c r="L486" s="231"/>
      <c r="M486" s="231"/>
      <c r="N486" s="231"/>
      <c r="O486" s="231"/>
      <c r="P486" s="231"/>
      <c r="Q486" s="231"/>
    </row>
    <row r="487" spans="6:17">
      <c r="F487" s="231"/>
      <c r="G487" s="231"/>
      <c r="H487" s="231"/>
      <c r="I487" s="231"/>
      <c r="J487" s="231"/>
      <c r="K487" s="231"/>
      <c r="L487" s="231"/>
      <c r="M487" s="231"/>
      <c r="N487" s="231"/>
      <c r="O487" s="231"/>
      <c r="P487" s="231"/>
      <c r="Q487" s="231"/>
    </row>
    <row r="488" spans="6:17">
      <c r="F488" s="231"/>
      <c r="G488" s="231"/>
      <c r="H488" s="231"/>
      <c r="I488" s="231"/>
      <c r="J488" s="231"/>
      <c r="K488" s="231"/>
      <c r="L488" s="231"/>
      <c r="M488" s="231"/>
      <c r="N488" s="231"/>
      <c r="O488" s="231"/>
      <c r="P488" s="231"/>
      <c r="Q488" s="231"/>
    </row>
    <row r="489" spans="6:17">
      <c r="F489" s="231"/>
      <c r="G489" s="231"/>
      <c r="H489" s="231"/>
      <c r="I489" s="231"/>
      <c r="J489" s="231"/>
      <c r="K489" s="231"/>
      <c r="L489" s="231"/>
      <c r="M489" s="231"/>
      <c r="N489" s="231"/>
      <c r="O489" s="231"/>
      <c r="P489" s="231"/>
      <c r="Q489" s="231"/>
    </row>
    <row r="490" spans="6:17">
      <c r="F490" s="231"/>
      <c r="G490" s="231"/>
      <c r="H490" s="231"/>
      <c r="I490" s="231"/>
      <c r="J490" s="231"/>
      <c r="K490" s="231"/>
      <c r="L490" s="231"/>
      <c r="M490" s="231"/>
      <c r="N490" s="231"/>
      <c r="O490" s="231"/>
      <c r="P490" s="231"/>
      <c r="Q490" s="231"/>
    </row>
    <row r="491" spans="6:17">
      <c r="F491" s="231"/>
      <c r="G491" s="231"/>
      <c r="H491" s="231"/>
      <c r="I491" s="231"/>
      <c r="J491" s="231"/>
      <c r="K491" s="231"/>
      <c r="L491" s="231"/>
      <c r="M491" s="231"/>
      <c r="N491" s="231"/>
      <c r="O491" s="231"/>
      <c r="P491" s="231"/>
      <c r="Q491" s="231"/>
    </row>
    <row r="492" spans="6:17">
      <c r="F492" s="231"/>
      <c r="G492" s="231"/>
      <c r="H492" s="231"/>
      <c r="I492" s="231"/>
      <c r="J492" s="231"/>
      <c r="K492" s="231"/>
      <c r="L492" s="231"/>
      <c r="M492" s="231"/>
      <c r="N492" s="231"/>
      <c r="O492" s="231"/>
      <c r="P492" s="231"/>
      <c r="Q492" s="231"/>
    </row>
    <row r="493" spans="6:17">
      <c r="F493" s="231"/>
      <c r="G493" s="231"/>
      <c r="H493" s="231"/>
      <c r="I493" s="231"/>
      <c r="J493" s="231"/>
      <c r="K493" s="231"/>
      <c r="L493" s="231"/>
      <c r="M493" s="231"/>
      <c r="N493" s="231"/>
      <c r="O493" s="231"/>
      <c r="P493" s="231"/>
      <c r="Q493" s="231"/>
    </row>
    <row r="494" spans="6:17">
      <c r="F494" s="231"/>
      <c r="G494" s="231"/>
      <c r="H494" s="231"/>
      <c r="I494" s="231"/>
      <c r="J494" s="231"/>
      <c r="K494" s="231"/>
      <c r="L494" s="231"/>
      <c r="M494" s="231"/>
      <c r="N494" s="231"/>
      <c r="O494" s="231"/>
      <c r="P494" s="231"/>
      <c r="Q494" s="231"/>
    </row>
    <row r="495" spans="6:17">
      <c r="F495" s="231"/>
      <c r="G495" s="231"/>
      <c r="H495" s="231"/>
      <c r="I495" s="231"/>
      <c r="J495" s="231"/>
      <c r="K495" s="231"/>
      <c r="L495" s="231"/>
      <c r="M495" s="231"/>
      <c r="N495" s="231"/>
      <c r="O495" s="231"/>
      <c r="P495" s="231"/>
      <c r="Q495" s="231"/>
    </row>
    <row r="496" spans="6:17">
      <c r="F496" s="231"/>
      <c r="G496" s="231"/>
      <c r="H496" s="231"/>
      <c r="I496" s="231"/>
      <c r="J496" s="231"/>
      <c r="K496" s="231"/>
      <c r="L496" s="231"/>
      <c r="M496" s="231"/>
      <c r="N496" s="231"/>
      <c r="O496" s="231"/>
      <c r="P496" s="231"/>
      <c r="Q496" s="231"/>
    </row>
    <row r="497" spans="6:17">
      <c r="F497" s="231"/>
      <c r="G497" s="231"/>
      <c r="H497" s="231"/>
      <c r="I497" s="231"/>
      <c r="J497" s="231"/>
      <c r="K497" s="231"/>
      <c r="L497" s="231"/>
      <c r="M497" s="231"/>
      <c r="N497" s="231"/>
      <c r="O497" s="231"/>
      <c r="P497" s="231"/>
      <c r="Q497" s="231"/>
    </row>
    <row r="498" spans="6:17">
      <c r="F498" s="231"/>
      <c r="G498" s="231"/>
      <c r="H498" s="231"/>
      <c r="I498" s="231"/>
      <c r="J498" s="231"/>
      <c r="K498" s="231"/>
      <c r="L498" s="231"/>
      <c r="M498" s="231"/>
      <c r="N498" s="231"/>
      <c r="O498" s="231"/>
      <c r="P498" s="231"/>
      <c r="Q498" s="231"/>
    </row>
    <row r="499" spans="6:17">
      <c r="F499" s="231"/>
      <c r="G499" s="231"/>
      <c r="H499" s="231"/>
      <c r="I499" s="231"/>
      <c r="J499" s="231"/>
      <c r="K499" s="231"/>
      <c r="L499" s="231"/>
      <c r="M499" s="231"/>
      <c r="N499" s="231"/>
      <c r="O499" s="231"/>
      <c r="P499" s="231"/>
      <c r="Q499" s="231"/>
    </row>
    <row r="500" spans="6:17">
      <c r="F500" s="231"/>
      <c r="G500" s="231"/>
      <c r="H500" s="231"/>
      <c r="I500" s="231"/>
      <c r="J500" s="231"/>
      <c r="K500" s="231"/>
      <c r="L500" s="231"/>
      <c r="M500" s="231"/>
      <c r="N500" s="231"/>
      <c r="O500" s="231"/>
      <c r="P500" s="231"/>
      <c r="Q500" s="231"/>
    </row>
    <row r="501" spans="6:17">
      <c r="F501" s="231"/>
      <c r="G501" s="231"/>
      <c r="H501" s="231"/>
      <c r="I501" s="231"/>
      <c r="J501" s="231"/>
      <c r="K501" s="231"/>
      <c r="L501" s="231"/>
      <c r="M501" s="231"/>
      <c r="N501" s="231"/>
      <c r="O501" s="231"/>
      <c r="P501" s="231"/>
      <c r="Q501" s="231"/>
    </row>
    <row r="502" spans="6:17">
      <c r="F502" s="231"/>
      <c r="G502" s="231"/>
      <c r="H502" s="231"/>
      <c r="I502" s="231"/>
      <c r="J502" s="231"/>
      <c r="K502" s="231"/>
      <c r="L502" s="231"/>
      <c r="M502" s="231"/>
      <c r="N502" s="231"/>
      <c r="O502" s="231"/>
      <c r="P502" s="231"/>
      <c r="Q502" s="231"/>
    </row>
    <row r="503" spans="6:17">
      <c r="F503" s="231"/>
      <c r="G503" s="231"/>
      <c r="H503" s="231"/>
      <c r="I503" s="231"/>
      <c r="J503" s="231"/>
      <c r="K503" s="231"/>
      <c r="L503" s="231"/>
      <c r="M503" s="231"/>
      <c r="N503" s="231"/>
      <c r="O503" s="231"/>
      <c r="P503" s="231"/>
      <c r="Q503" s="231"/>
    </row>
    <row r="504" spans="6:17">
      <c r="F504" s="231"/>
      <c r="G504" s="231"/>
      <c r="H504" s="231"/>
      <c r="I504" s="231"/>
      <c r="J504" s="231"/>
      <c r="K504" s="231"/>
      <c r="L504" s="231"/>
      <c r="M504" s="231"/>
      <c r="N504" s="231"/>
      <c r="O504" s="231"/>
      <c r="P504" s="231"/>
      <c r="Q504" s="231"/>
    </row>
    <row r="505" spans="6:17">
      <c r="F505" s="231"/>
      <c r="G505" s="231"/>
      <c r="H505" s="231"/>
      <c r="I505" s="231"/>
      <c r="J505" s="231"/>
      <c r="K505" s="231"/>
      <c r="L505" s="231"/>
      <c r="M505" s="231"/>
      <c r="N505" s="231"/>
      <c r="O505" s="231"/>
      <c r="P505" s="231"/>
      <c r="Q505" s="231"/>
    </row>
    <row r="506" spans="6:17">
      <c r="F506" s="231"/>
      <c r="G506" s="231"/>
      <c r="H506" s="231"/>
      <c r="I506" s="231"/>
      <c r="J506" s="231"/>
      <c r="K506" s="231"/>
      <c r="L506" s="231"/>
      <c r="M506" s="231"/>
      <c r="N506" s="231"/>
      <c r="O506" s="231"/>
      <c r="P506" s="231"/>
      <c r="Q506" s="231"/>
    </row>
    <row r="507" spans="6:17">
      <c r="F507" s="231"/>
      <c r="G507" s="231"/>
      <c r="H507" s="231"/>
      <c r="I507" s="231"/>
      <c r="J507" s="231"/>
      <c r="K507" s="231"/>
      <c r="L507" s="231"/>
      <c r="M507" s="231"/>
      <c r="N507" s="231"/>
      <c r="O507" s="231"/>
      <c r="P507" s="231"/>
      <c r="Q507" s="231"/>
    </row>
    <row r="508" spans="6:17">
      <c r="F508" s="231"/>
      <c r="G508" s="231"/>
      <c r="H508" s="231"/>
      <c r="I508" s="231"/>
      <c r="J508" s="231"/>
      <c r="K508" s="231"/>
      <c r="L508" s="231"/>
      <c r="M508" s="231"/>
      <c r="N508" s="231"/>
      <c r="O508" s="231"/>
      <c r="P508" s="231"/>
      <c r="Q508" s="231"/>
    </row>
    <row r="509" spans="6:17">
      <c r="F509" s="231"/>
      <c r="G509" s="231"/>
      <c r="H509" s="231"/>
      <c r="I509" s="231"/>
      <c r="J509" s="231"/>
      <c r="K509" s="231"/>
      <c r="L509" s="231"/>
      <c r="M509" s="231"/>
      <c r="N509" s="231"/>
      <c r="O509" s="231"/>
      <c r="P509" s="231"/>
      <c r="Q509" s="231"/>
    </row>
    <row r="510" spans="6:17">
      <c r="F510" s="231"/>
      <c r="G510" s="231"/>
      <c r="H510" s="231"/>
      <c r="I510" s="231"/>
      <c r="J510" s="231"/>
      <c r="K510" s="231"/>
      <c r="L510" s="231"/>
      <c r="M510" s="231"/>
      <c r="N510" s="231"/>
      <c r="O510" s="231"/>
      <c r="P510" s="231"/>
      <c r="Q510" s="231"/>
    </row>
    <row r="511" spans="6:17">
      <c r="F511" s="231"/>
      <c r="G511" s="231"/>
      <c r="H511" s="231"/>
      <c r="I511" s="231"/>
      <c r="J511" s="231"/>
      <c r="K511" s="231"/>
      <c r="L511" s="231"/>
      <c r="M511" s="231"/>
      <c r="N511" s="231"/>
      <c r="O511" s="231"/>
      <c r="P511" s="231"/>
      <c r="Q511" s="231"/>
    </row>
    <row r="512" spans="6:17">
      <c r="F512" s="231"/>
      <c r="G512" s="231"/>
      <c r="H512" s="231"/>
      <c r="I512" s="231"/>
      <c r="J512" s="231"/>
      <c r="K512" s="231"/>
      <c r="L512" s="231"/>
      <c r="M512" s="231"/>
      <c r="N512" s="231"/>
      <c r="O512" s="231"/>
      <c r="P512" s="231"/>
      <c r="Q512" s="231"/>
    </row>
    <row r="513" spans="6:17">
      <c r="F513" s="231"/>
      <c r="G513" s="231"/>
      <c r="H513" s="231"/>
      <c r="I513" s="231"/>
      <c r="J513" s="231"/>
      <c r="K513" s="231"/>
      <c r="L513" s="231"/>
      <c r="M513" s="231"/>
      <c r="N513" s="231"/>
      <c r="O513" s="231"/>
      <c r="P513" s="231"/>
      <c r="Q513" s="231"/>
    </row>
    <row r="514" spans="6:17">
      <c r="F514" s="231"/>
      <c r="G514" s="231"/>
      <c r="H514" s="231"/>
      <c r="I514" s="231"/>
      <c r="J514" s="231"/>
      <c r="K514" s="231"/>
      <c r="L514" s="231"/>
      <c r="M514" s="231"/>
      <c r="N514" s="231"/>
      <c r="O514" s="231"/>
      <c r="P514" s="231"/>
      <c r="Q514" s="231"/>
    </row>
    <row r="515" spans="6:17">
      <c r="F515" s="231"/>
      <c r="G515" s="231"/>
      <c r="H515" s="231"/>
      <c r="I515" s="231"/>
      <c r="J515" s="231"/>
      <c r="K515" s="231"/>
      <c r="L515" s="231"/>
      <c r="M515" s="231"/>
      <c r="N515" s="231"/>
      <c r="O515" s="231"/>
      <c r="P515" s="231"/>
      <c r="Q515" s="231"/>
    </row>
    <row r="516" spans="6:17">
      <c r="F516" s="231"/>
      <c r="G516" s="231"/>
      <c r="H516" s="231"/>
      <c r="I516" s="231"/>
      <c r="J516" s="231"/>
      <c r="K516" s="231"/>
      <c r="L516" s="231"/>
      <c r="M516" s="231"/>
      <c r="N516" s="231"/>
      <c r="O516" s="231"/>
      <c r="P516" s="231"/>
      <c r="Q516" s="231"/>
    </row>
    <row r="517" spans="6:17">
      <c r="F517" s="231"/>
      <c r="G517" s="231"/>
      <c r="H517" s="231"/>
      <c r="I517" s="231"/>
      <c r="J517" s="231"/>
      <c r="K517" s="231"/>
      <c r="L517" s="231"/>
      <c r="M517" s="231"/>
      <c r="N517" s="231"/>
      <c r="O517" s="231"/>
      <c r="P517" s="231"/>
      <c r="Q517" s="231"/>
    </row>
    <row r="518" spans="6:17">
      <c r="F518" s="231"/>
      <c r="G518" s="231"/>
      <c r="H518" s="231"/>
      <c r="I518" s="231"/>
      <c r="J518" s="231"/>
      <c r="K518" s="231"/>
      <c r="L518" s="231"/>
      <c r="M518" s="231"/>
      <c r="N518" s="231"/>
      <c r="O518" s="231"/>
      <c r="P518" s="231"/>
      <c r="Q518" s="231"/>
    </row>
    <row r="519" spans="6:17">
      <c r="F519" s="231"/>
      <c r="G519" s="231"/>
      <c r="H519" s="231"/>
      <c r="I519" s="231"/>
      <c r="J519" s="231"/>
      <c r="K519" s="231"/>
      <c r="L519" s="231"/>
      <c r="M519" s="231"/>
      <c r="N519" s="231"/>
      <c r="O519" s="231"/>
      <c r="P519" s="231"/>
      <c r="Q519" s="231"/>
    </row>
    <row r="520" spans="6:17">
      <c r="F520" s="231"/>
      <c r="G520" s="231"/>
      <c r="H520" s="231"/>
      <c r="I520" s="231"/>
      <c r="J520" s="231"/>
      <c r="K520" s="231"/>
      <c r="L520" s="231"/>
      <c r="M520" s="231"/>
      <c r="N520" s="231"/>
      <c r="O520" s="231"/>
      <c r="P520" s="231"/>
      <c r="Q520" s="231"/>
    </row>
    <row r="521" spans="6:17">
      <c r="F521" s="231"/>
      <c r="G521" s="231"/>
      <c r="H521" s="231"/>
      <c r="I521" s="231"/>
      <c r="J521" s="231"/>
      <c r="K521" s="231"/>
      <c r="L521" s="231"/>
      <c r="M521" s="231"/>
      <c r="N521" s="231"/>
      <c r="O521" s="231"/>
      <c r="P521" s="231"/>
      <c r="Q521" s="231"/>
    </row>
    <row r="522" spans="6:17">
      <c r="F522" s="231"/>
      <c r="G522" s="231"/>
      <c r="H522" s="231"/>
      <c r="I522" s="231"/>
      <c r="J522" s="231"/>
      <c r="K522" s="231"/>
      <c r="L522" s="231"/>
      <c r="M522" s="231"/>
      <c r="N522" s="231"/>
      <c r="O522" s="231"/>
      <c r="P522" s="231"/>
      <c r="Q522" s="231"/>
    </row>
    <row r="523" spans="6:17">
      <c r="F523" s="231"/>
      <c r="G523" s="231"/>
      <c r="H523" s="231"/>
      <c r="I523" s="231"/>
      <c r="J523" s="231"/>
      <c r="K523" s="231"/>
      <c r="L523" s="231"/>
      <c r="M523" s="231"/>
      <c r="N523" s="231"/>
      <c r="O523" s="231"/>
      <c r="P523" s="231"/>
      <c r="Q523" s="231"/>
    </row>
    <row r="524" spans="6:17">
      <c r="F524" s="231"/>
      <c r="G524" s="231"/>
      <c r="H524" s="231"/>
      <c r="I524" s="231"/>
      <c r="J524" s="231"/>
      <c r="K524" s="231"/>
      <c r="L524" s="231"/>
      <c r="M524" s="231"/>
      <c r="N524" s="231"/>
      <c r="O524" s="231"/>
      <c r="P524" s="231"/>
      <c r="Q524" s="231"/>
    </row>
    <row r="525" spans="6:17">
      <c r="F525" s="231"/>
      <c r="G525" s="231"/>
      <c r="H525" s="231"/>
      <c r="I525" s="231"/>
      <c r="J525" s="231"/>
      <c r="K525" s="231"/>
      <c r="L525" s="231"/>
      <c r="M525" s="231"/>
      <c r="N525" s="231"/>
      <c r="O525" s="231"/>
      <c r="P525" s="231"/>
      <c r="Q525" s="231"/>
    </row>
    <row r="526" spans="6:17">
      <c r="F526" s="231"/>
      <c r="G526" s="231"/>
      <c r="H526" s="231"/>
      <c r="I526" s="231"/>
      <c r="J526" s="231"/>
      <c r="K526" s="231"/>
      <c r="L526" s="231"/>
      <c r="M526" s="231"/>
      <c r="N526" s="231"/>
      <c r="O526" s="231"/>
      <c r="P526" s="231"/>
      <c r="Q526" s="231"/>
    </row>
    <row r="527" spans="6:17">
      <c r="F527" s="231"/>
      <c r="G527" s="231"/>
      <c r="H527" s="231"/>
      <c r="I527" s="231"/>
      <c r="J527" s="231"/>
      <c r="K527" s="231"/>
      <c r="L527" s="231"/>
      <c r="M527" s="231"/>
      <c r="N527" s="231"/>
      <c r="O527" s="231"/>
      <c r="P527" s="231"/>
      <c r="Q527" s="231"/>
    </row>
    <row r="528" spans="6:17">
      <c r="F528" s="231"/>
      <c r="G528" s="231"/>
      <c r="H528" s="231"/>
      <c r="I528" s="231"/>
      <c r="J528" s="231"/>
      <c r="K528" s="231"/>
      <c r="L528" s="231"/>
      <c r="M528" s="231"/>
      <c r="N528" s="231"/>
      <c r="O528" s="231"/>
      <c r="P528" s="231"/>
      <c r="Q528" s="231"/>
    </row>
    <row r="529" spans="6:17">
      <c r="F529" s="231"/>
      <c r="G529" s="231"/>
      <c r="H529" s="231"/>
      <c r="I529" s="231"/>
      <c r="J529" s="231"/>
      <c r="K529" s="231"/>
      <c r="L529" s="231"/>
      <c r="M529" s="231"/>
      <c r="N529" s="231"/>
      <c r="O529" s="231"/>
      <c r="P529" s="231"/>
      <c r="Q529" s="231"/>
    </row>
    <row r="530" spans="6:17">
      <c r="F530" s="231"/>
      <c r="G530" s="231"/>
      <c r="H530" s="231"/>
      <c r="I530" s="231"/>
      <c r="J530" s="231"/>
      <c r="K530" s="231"/>
      <c r="L530" s="231"/>
      <c r="M530" s="231"/>
      <c r="N530" s="231"/>
      <c r="O530" s="231"/>
      <c r="P530" s="231"/>
      <c r="Q530" s="231"/>
    </row>
    <row r="531" spans="6:17">
      <c r="F531" s="231"/>
      <c r="G531" s="231"/>
      <c r="H531" s="231"/>
      <c r="I531" s="231"/>
      <c r="J531" s="231"/>
      <c r="K531" s="231"/>
      <c r="L531" s="231"/>
      <c r="M531" s="231"/>
      <c r="N531" s="231"/>
      <c r="O531" s="231"/>
      <c r="P531" s="231"/>
      <c r="Q531" s="231"/>
    </row>
    <row r="532" spans="6:17">
      <c r="F532" s="231"/>
      <c r="G532" s="231"/>
      <c r="H532" s="231"/>
      <c r="I532" s="231"/>
      <c r="J532" s="231"/>
      <c r="K532" s="231"/>
      <c r="L532" s="231"/>
      <c r="M532" s="231"/>
      <c r="N532" s="231"/>
      <c r="O532" s="231"/>
      <c r="P532" s="231"/>
      <c r="Q532" s="231"/>
    </row>
    <row r="533" spans="6:17">
      <c r="F533" s="231"/>
      <c r="G533" s="231"/>
      <c r="H533" s="231"/>
      <c r="I533" s="231"/>
      <c r="J533" s="231"/>
      <c r="K533" s="231"/>
      <c r="L533" s="231"/>
      <c r="M533" s="231"/>
      <c r="N533" s="231"/>
      <c r="O533" s="231"/>
      <c r="P533" s="231"/>
      <c r="Q533" s="231"/>
    </row>
    <row r="534" spans="6:17">
      <c r="F534" s="231"/>
      <c r="G534" s="231"/>
      <c r="H534" s="231"/>
      <c r="I534" s="231"/>
      <c r="J534" s="231"/>
      <c r="K534" s="231"/>
      <c r="L534" s="231"/>
      <c r="M534" s="231"/>
      <c r="N534" s="231"/>
      <c r="O534" s="231"/>
      <c r="P534" s="231"/>
      <c r="Q534" s="231"/>
    </row>
    <row r="535" spans="6:17">
      <c r="F535" s="231"/>
      <c r="G535" s="231"/>
      <c r="H535" s="231"/>
      <c r="I535" s="231"/>
      <c r="J535" s="231"/>
      <c r="K535" s="231"/>
      <c r="L535" s="231"/>
      <c r="M535" s="231"/>
      <c r="N535" s="231"/>
      <c r="O535" s="231"/>
      <c r="P535" s="231"/>
      <c r="Q535" s="231"/>
    </row>
    <row r="536" spans="6:17">
      <c r="F536" s="231"/>
      <c r="G536" s="231"/>
      <c r="H536" s="231"/>
      <c r="I536" s="231"/>
      <c r="J536" s="231"/>
      <c r="K536" s="231"/>
      <c r="L536" s="231"/>
      <c r="M536" s="231"/>
      <c r="N536" s="231"/>
      <c r="O536" s="231"/>
      <c r="P536" s="231"/>
      <c r="Q536" s="231"/>
    </row>
    <row r="537" spans="6:17">
      <c r="F537" s="231"/>
      <c r="G537" s="231"/>
      <c r="H537" s="231"/>
      <c r="I537" s="231"/>
      <c r="J537" s="231"/>
      <c r="K537" s="231"/>
      <c r="L537" s="231"/>
      <c r="M537" s="231"/>
      <c r="N537" s="231"/>
      <c r="O537" s="231"/>
      <c r="P537" s="231"/>
      <c r="Q537" s="231"/>
    </row>
    <row r="538" spans="6:17">
      <c r="F538" s="231"/>
      <c r="G538" s="231"/>
      <c r="H538" s="231"/>
      <c r="I538" s="231"/>
      <c r="J538" s="231"/>
      <c r="K538" s="231"/>
      <c r="L538" s="231"/>
      <c r="M538" s="231"/>
      <c r="N538" s="231"/>
      <c r="O538" s="231"/>
      <c r="P538" s="231"/>
      <c r="Q538" s="231"/>
    </row>
    <row r="539" spans="6:17">
      <c r="F539" s="231"/>
      <c r="G539" s="231"/>
      <c r="H539" s="231"/>
      <c r="I539" s="231"/>
      <c r="J539" s="231"/>
      <c r="K539" s="231"/>
      <c r="L539" s="231"/>
      <c r="M539" s="231"/>
      <c r="N539" s="231"/>
      <c r="O539" s="231"/>
      <c r="P539" s="231"/>
      <c r="Q539" s="231"/>
    </row>
    <row r="540" spans="6:17">
      <c r="F540" s="231"/>
      <c r="G540" s="231"/>
      <c r="H540" s="231"/>
      <c r="I540" s="231"/>
      <c r="J540" s="231"/>
      <c r="K540" s="231"/>
      <c r="L540" s="231"/>
      <c r="M540" s="231"/>
      <c r="N540" s="231"/>
      <c r="O540" s="231"/>
      <c r="P540" s="231"/>
      <c r="Q540" s="231"/>
    </row>
    <row r="541" spans="6:17">
      <c r="F541" s="231"/>
      <c r="G541" s="231"/>
      <c r="H541" s="231"/>
      <c r="I541" s="231"/>
      <c r="J541" s="231"/>
      <c r="K541" s="231"/>
      <c r="L541" s="231"/>
      <c r="M541" s="231"/>
      <c r="N541" s="231"/>
      <c r="O541" s="231"/>
      <c r="P541" s="231"/>
      <c r="Q541" s="231"/>
    </row>
    <row r="542" spans="6:17">
      <c r="F542" s="231"/>
      <c r="G542" s="231"/>
      <c r="H542" s="231"/>
      <c r="I542" s="231"/>
      <c r="J542" s="231"/>
      <c r="K542" s="231"/>
      <c r="L542" s="231"/>
      <c r="M542" s="231"/>
      <c r="N542" s="231"/>
      <c r="O542" s="231"/>
      <c r="P542" s="231"/>
      <c r="Q542" s="231"/>
    </row>
    <row r="543" spans="6:17">
      <c r="F543" s="231"/>
      <c r="G543" s="231"/>
      <c r="H543" s="231"/>
      <c r="I543" s="231"/>
      <c r="J543" s="231"/>
      <c r="K543" s="231"/>
      <c r="L543" s="231"/>
      <c r="M543" s="231"/>
      <c r="N543" s="231"/>
      <c r="O543" s="231"/>
      <c r="P543" s="231"/>
      <c r="Q543" s="231"/>
    </row>
    <row r="544" spans="6:17">
      <c r="F544" s="231"/>
      <c r="G544" s="231"/>
      <c r="H544" s="231"/>
      <c r="I544" s="231"/>
      <c r="J544" s="231"/>
      <c r="K544" s="231"/>
      <c r="L544" s="231"/>
      <c r="M544" s="231"/>
      <c r="N544" s="231"/>
      <c r="O544" s="231"/>
      <c r="P544" s="231"/>
      <c r="Q544" s="231"/>
    </row>
    <row r="545" spans="6:17">
      <c r="F545" s="231"/>
      <c r="G545" s="231"/>
      <c r="H545" s="231"/>
      <c r="I545" s="231"/>
      <c r="J545" s="231"/>
      <c r="K545" s="231"/>
      <c r="L545" s="231"/>
      <c r="M545" s="231"/>
      <c r="N545" s="231"/>
      <c r="O545" s="231"/>
      <c r="P545" s="231"/>
      <c r="Q545" s="231"/>
    </row>
    <row r="546" spans="6:17">
      <c r="F546" s="231"/>
      <c r="G546" s="231"/>
      <c r="H546" s="231"/>
      <c r="I546" s="231"/>
      <c r="J546" s="231"/>
      <c r="K546" s="231"/>
      <c r="L546" s="231"/>
      <c r="M546" s="231"/>
      <c r="N546" s="231"/>
      <c r="O546" s="231"/>
      <c r="P546" s="231"/>
      <c r="Q546" s="231"/>
    </row>
    <row r="547" spans="6:17">
      <c r="F547" s="231"/>
      <c r="G547" s="231"/>
      <c r="H547" s="231"/>
      <c r="I547" s="231"/>
      <c r="J547" s="231"/>
      <c r="K547" s="231"/>
      <c r="L547" s="231"/>
      <c r="M547" s="231"/>
      <c r="N547" s="231"/>
      <c r="O547" s="231"/>
      <c r="P547" s="231"/>
      <c r="Q547" s="231"/>
    </row>
    <row r="548" spans="6:17">
      <c r="F548" s="231"/>
      <c r="G548" s="231"/>
      <c r="H548" s="231"/>
      <c r="I548" s="231"/>
      <c r="J548" s="231"/>
      <c r="K548" s="231"/>
      <c r="L548" s="231"/>
      <c r="M548" s="231"/>
      <c r="N548" s="231"/>
      <c r="O548" s="231"/>
      <c r="P548" s="231"/>
      <c r="Q548" s="231"/>
    </row>
    <row r="549" spans="6:17">
      <c r="F549" s="231"/>
      <c r="G549" s="231"/>
      <c r="H549" s="231"/>
      <c r="I549" s="231"/>
      <c r="J549" s="231"/>
      <c r="K549" s="231"/>
      <c r="L549" s="231"/>
      <c r="M549" s="231"/>
      <c r="N549" s="231"/>
      <c r="O549" s="231"/>
      <c r="P549" s="231"/>
      <c r="Q549" s="231"/>
    </row>
    <row r="550" spans="6:17">
      <c r="F550" s="231"/>
      <c r="G550" s="231"/>
      <c r="H550" s="231"/>
      <c r="I550" s="231"/>
      <c r="J550" s="231"/>
      <c r="K550" s="231"/>
      <c r="L550" s="231"/>
      <c r="M550" s="231"/>
      <c r="N550" s="231"/>
      <c r="O550" s="231"/>
      <c r="P550" s="231"/>
      <c r="Q550" s="231"/>
    </row>
    <row r="551" spans="6:17">
      <c r="F551" s="231"/>
      <c r="G551" s="231"/>
      <c r="H551" s="231"/>
      <c r="I551" s="231"/>
      <c r="J551" s="231"/>
      <c r="K551" s="231"/>
      <c r="L551" s="231"/>
      <c r="M551" s="231"/>
      <c r="N551" s="231"/>
      <c r="O551" s="231"/>
      <c r="P551" s="231"/>
      <c r="Q551" s="231"/>
    </row>
    <row r="552" spans="6:17">
      <c r="F552" s="231"/>
      <c r="G552" s="231"/>
      <c r="H552" s="231"/>
      <c r="I552" s="231"/>
      <c r="J552" s="231"/>
      <c r="K552" s="231"/>
      <c r="L552" s="231"/>
      <c r="M552" s="231"/>
      <c r="N552" s="231"/>
      <c r="O552" s="231"/>
      <c r="P552" s="231"/>
      <c r="Q552" s="231"/>
    </row>
    <row r="553" spans="6:17">
      <c r="F553" s="231"/>
      <c r="G553" s="231"/>
      <c r="H553" s="231"/>
      <c r="I553" s="231"/>
      <c r="J553" s="231"/>
      <c r="K553" s="231"/>
      <c r="L553" s="231"/>
      <c r="M553" s="231"/>
      <c r="N553" s="231"/>
      <c r="O553" s="231"/>
      <c r="P553" s="231"/>
      <c r="Q553" s="231"/>
    </row>
    <row r="554" spans="6:17">
      <c r="F554" s="231"/>
      <c r="G554" s="231"/>
      <c r="H554" s="231"/>
      <c r="I554" s="231"/>
      <c r="J554" s="231"/>
      <c r="K554" s="231"/>
      <c r="L554" s="231"/>
      <c r="M554" s="231"/>
      <c r="N554" s="231"/>
      <c r="O554" s="231"/>
      <c r="P554" s="231"/>
      <c r="Q554" s="231"/>
    </row>
    <row r="555" spans="6:17">
      <c r="F555" s="231"/>
      <c r="G555" s="231"/>
      <c r="H555" s="231"/>
      <c r="I555" s="231"/>
      <c r="J555" s="231"/>
      <c r="K555" s="231"/>
      <c r="L555" s="231"/>
      <c r="M555" s="231"/>
      <c r="N555" s="231"/>
      <c r="O555" s="231"/>
      <c r="P555" s="231"/>
      <c r="Q555" s="231"/>
    </row>
    <row r="556" spans="6:17">
      <c r="F556" s="231"/>
      <c r="G556" s="231"/>
      <c r="H556" s="231"/>
      <c r="I556" s="231"/>
      <c r="J556" s="231"/>
      <c r="K556" s="231"/>
      <c r="L556" s="231"/>
      <c r="M556" s="231"/>
      <c r="N556" s="231"/>
      <c r="O556" s="231"/>
      <c r="P556" s="231"/>
      <c r="Q556" s="231"/>
    </row>
    <row r="557" spans="6:17">
      <c r="F557" s="231"/>
      <c r="G557" s="231"/>
      <c r="H557" s="231"/>
      <c r="I557" s="231"/>
      <c r="J557" s="231"/>
      <c r="K557" s="231"/>
      <c r="L557" s="231"/>
      <c r="M557" s="231"/>
      <c r="N557" s="231"/>
      <c r="O557" s="231"/>
      <c r="P557" s="231"/>
      <c r="Q557" s="231"/>
    </row>
    <row r="558" spans="6:17">
      <c r="F558" s="231"/>
      <c r="G558" s="231"/>
      <c r="H558" s="231"/>
      <c r="I558" s="231"/>
      <c r="J558" s="231"/>
      <c r="K558" s="231"/>
      <c r="L558" s="231"/>
      <c r="M558" s="231"/>
      <c r="N558" s="231"/>
      <c r="O558" s="231"/>
      <c r="P558" s="231"/>
      <c r="Q558" s="231"/>
    </row>
    <row r="559" spans="6:17">
      <c r="F559" s="231"/>
      <c r="G559" s="231"/>
      <c r="H559" s="231"/>
      <c r="I559" s="231"/>
      <c r="J559" s="231"/>
      <c r="K559" s="231"/>
      <c r="L559" s="231"/>
      <c r="M559" s="231"/>
      <c r="N559" s="231"/>
      <c r="O559" s="231"/>
      <c r="P559" s="231"/>
      <c r="Q559" s="231"/>
    </row>
    <row r="560" spans="6:17">
      <c r="F560" s="231"/>
      <c r="G560" s="231"/>
      <c r="H560" s="231"/>
      <c r="I560" s="231"/>
      <c r="J560" s="231"/>
      <c r="K560" s="231"/>
      <c r="L560" s="231"/>
      <c r="M560" s="231"/>
      <c r="N560" s="231"/>
      <c r="O560" s="231"/>
      <c r="P560" s="231"/>
      <c r="Q560" s="231"/>
    </row>
    <row r="561" spans="6:17">
      <c r="F561" s="231"/>
      <c r="G561" s="231"/>
      <c r="H561" s="231"/>
      <c r="I561" s="231"/>
      <c r="J561" s="231"/>
      <c r="K561" s="231"/>
      <c r="L561" s="231"/>
      <c r="M561" s="231"/>
      <c r="N561" s="231"/>
      <c r="O561" s="231"/>
      <c r="P561" s="231"/>
      <c r="Q561" s="231"/>
    </row>
    <row r="562" spans="6:17">
      <c r="F562" s="231"/>
      <c r="G562" s="231"/>
      <c r="H562" s="231"/>
      <c r="I562" s="231"/>
      <c r="J562" s="231"/>
      <c r="K562" s="231"/>
      <c r="L562" s="231"/>
      <c r="M562" s="231"/>
      <c r="N562" s="231"/>
      <c r="O562" s="231"/>
      <c r="P562" s="231"/>
      <c r="Q562" s="231"/>
    </row>
    <row r="563" spans="6:17">
      <c r="F563" s="231"/>
      <c r="G563" s="231"/>
      <c r="H563" s="231"/>
      <c r="I563" s="231"/>
      <c r="J563" s="231"/>
      <c r="K563" s="231"/>
      <c r="L563" s="231"/>
      <c r="M563" s="231"/>
      <c r="N563" s="231"/>
      <c r="O563" s="231"/>
      <c r="P563" s="231"/>
      <c r="Q563" s="231"/>
    </row>
    <row r="564" spans="6:17">
      <c r="F564" s="231"/>
      <c r="G564" s="231"/>
      <c r="H564" s="231"/>
      <c r="I564" s="231"/>
      <c r="J564" s="231"/>
      <c r="K564" s="231"/>
      <c r="L564" s="231"/>
      <c r="M564" s="231"/>
      <c r="N564" s="231"/>
      <c r="O564" s="231"/>
      <c r="P564" s="231"/>
      <c r="Q564" s="231"/>
    </row>
    <row r="565" spans="6:17">
      <c r="F565" s="231"/>
      <c r="G565" s="231"/>
      <c r="H565" s="231"/>
      <c r="I565" s="231"/>
      <c r="J565" s="231"/>
      <c r="K565" s="231"/>
      <c r="L565" s="231"/>
      <c r="M565" s="231"/>
      <c r="N565" s="231"/>
      <c r="O565" s="231"/>
      <c r="P565" s="231"/>
      <c r="Q565" s="231"/>
    </row>
    <row r="566" spans="6:17">
      <c r="F566" s="231"/>
      <c r="G566" s="231"/>
      <c r="H566" s="231"/>
      <c r="I566" s="231"/>
      <c r="J566" s="231"/>
      <c r="K566" s="231"/>
      <c r="L566" s="231"/>
      <c r="M566" s="231"/>
      <c r="N566" s="231"/>
      <c r="O566" s="231"/>
      <c r="P566" s="231"/>
      <c r="Q566" s="231"/>
    </row>
    <row r="567" spans="6:17">
      <c r="F567" s="231"/>
      <c r="G567" s="231"/>
      <c r="H567" s="231"/>
      <c r="I567" s="231"/>
      <c r="J567" s="231"/>
      <c r="K567" s="231"/>
      <c r="L567" s="231"/>
      <c r="M567" s="231"/>
      <c r="N567" s="231"/>
      <c r="O567" s="231"/>
      <c r="P567" s="231"/>
      <c r="Q567" s="231"/>
    </row>
    <row r="568" spans="6:17">
      <c r="F568" s="231"/>
      <c r="G568" s="231"/>
      <c r="H568" s="231"/>
      <c r="I568" s="231"/>
      <c r="J568" s="231"/>
      <c r="K568" s="231"/>
      <c r="L568" s="231"/>
      <c r="M568" s="231"/>
      <c r="N568" s="231"/>
      <c r="O568" s="231"/>
      <c r="P568" s="231"/>
      <c r="Q568" s="231"/>
    </row>
    <row r="569" spans="6:17">
      <c r="F569" s="231"/>
      <c r="G569" s="231"/>
      <c r="H569" s="231"/>
      <c r="I569" s="231"/>
      <c r="J569" s="231"/>
      <c r="K569" s="231"/>
      <c r="L569" s="231"/>
      <c r="M569" s="231"/>
      <c r="N569" s="231"/>
      <c r="O569" s="231"/>
      <c r="P569" s="231"/>
      <c r="Q569" s="231"/>
    </row>
    <row r="570" spans="6:17">
      <c r="F570" s="231"/>
      <c r="G570" s="231"/>
      <c r="H570" s="231"/>
      <c r="I570" s="231"/>
      <c r="J570" s="231"/>
      <c r="K570" s="231"/>
      <c r="L570" s="231"/>
      <c r="M570" s="231"/>
      <c r="N570" s="231"/>
      <c r="O570" s="231"/>
      <c r="P570" s="231"/>
      <c r="Q570" s="231"/>
    </row>
    <row r="571" spans="6:17">
      <c r="F571" s="231"/>
      <c r="G571" s="231"/>
      <c r="H571" s="231"/>
      <c r="I571" s="231"/>
      <c r="J571" s="231"/>
      <c r="K571" s="231"/>
      <c r="L571" s="231"/>
      <c r="M571" s="231"/>
      <c r="N571" s="231"/>
      <c r="O571" s="231"/>
      <c r="P571" s="231"/>
      <c r="Q571" s="231"/>
    </row>
    <row r="572" spans="6:17">
      <c r="F572" s="231"/>
      <c r="G572" s="231"/>
      <c r="H572" s="231"/>
      <c r="I572" s="231"/>
      <c r="J572" s="231"/>
      <c r="K572" s="231"/>
      <c r="L572" s="231"/>
      <c r="M572" s="231"/>
      <c r="N572" s="231"/>
      <c r="O572" s="231"/>
      <c r="P572" s="231"/>
      <c r="Q572" s="231"/>
    </row>
    <row r="573" spans="6:17">
      <c r="F573" s="231"/>
      <c r="G573" s="231"/>
      <c r="H573" s="231"/>
      <c r="I573" s="231"/>
      <c r="J573" s="231"/>
      <c r="K573" s="231"/>
      <c r="L573" s="231"/>
      <c r="M573" s="231"/>
      <c r="N573" s="231"/>
      <c r="O573" s="231"/>
      <c r="P573" s="231"/>
      <c r="Q573" s="231"/>
    </row>
    <row r="574" spans="6:17">
      <c r="F574" s="231"/>
      <c r="G574" s="231"/>
      <c r="H574" s="231"/>
      <c r="I574" s="231"/>
      <c r="J574" s="231"/>
      <c r="K574" s="231"/>
      <c r="L574" s="231"/>
      <c r="M574" s="231"/>
      <c r="N574" s="231"/>
      <c r="O574" s="231"/>
      <c r="P574" s="231"/>
      <c r="Q574" s="231"/>
    </row>
    <row r="575" spans="6:17">
      <c r="F575" s="231"/>
      <c r="G575" s="231"/>
      <c r="H575" s="231"/>
      <c r="I575" s="231"/>
      <c r="J575" s="231"/>
      <c r="K575" s="231"/>
      <c r="L575" s="231"/>
      <c r="M575" s="231"/>
      <c r="N575" s="231"/>
      <c r="O575" s="231"/>
      <c r="P575" s="231"/>
      <c r="Q575" s="231"/>
    </row>
    <row r="576" spans="6:17">
      <c r="F576" s="231"/>
      <c r="G576" s="231"/>
      <c r="H576" s="231"/>
      <c r="I576" s="231"/>
      <c r="J576" s="231"/>
      <c r="K576" s="231"/>
      <c r="L576" s="231"/>
      <c r="M576" s="231"/>
      <c r="N576" s="231"/>
      <c r="O576" s="231"/>
      <c r="P576" s="231"/>
      <c r="Q576" s="231"/>
    </row>
    <row r="577" spans="6:17">
      <c r="F577" s="231"/>
      <c r="G577" s="231"/>
      <c r="H577" s="231"/>
      <c r="I577" s="231"/>
      <c r="J577" s="231"/>
      <c r="K577" s="231"/>
      <c r="L577" s="231"/>
      <c r="M577" s="231"/>
      <c r="N577" s="231"/>
      <c r="O577" s="231"/>
      <c r="P577" s="231"/>
      <c r="Q577" s="231"/>
    </row>
    <row r="578" spans="6:17">
      <c r="F578" s="231"/>
      <c r="G578" s="231"/>
      <c r="H578" s="231"/>
      <c r="I578" s="231"/>
      <c r="J578" s="231"/>
      <c r="K578" s="231"/>
      <c r="L578" s="231"/>
      <c r="M578" s="231"/>
      <c r="N578" s="231"/>
      <c r="O578" s="231"/>
      <c r="P578" s="231"/>
      <c r="Q578" s="231"/>
    </row>
    <row r="579" spans="6:17">
      <c r="F579" s="231"/>
      <c r="G579" s="231"/>
      <c r="H579" s="231"/>
      <c r="I579" s="231"/>
      <c r="J579" s="231"/>
      <c r="K579" s="231"/>
      <c r="L579" s="231"/>
      <c r="M579" s="231"/>
      <c r="N579" s="231"/>
      <c r="O579" s="231"/>
      <c r="P579" s="231"/>
      <c r="Q579" s="231"/>
    </row>
    <row r="580" spans="6:17">
      <c r="F580" s="231"/>
      <c r="G580" s="231"/>
      <c r="H580" s="231"/>
      <c r="I580" s="231"/>
      <c r="J580" s="231"/>
      <c r="K580" s="231"/>
      <c r="L580" s="231"/>
      <c r="M580" s="231"/>
      <c r="N580" s="231"/>
      <c r="O580" s="231"/>
      <c r="P580" s="231"/>
      <c r="Q580" s="231"/>
    </row>
    <row r="581" spans="6:17">
      <c r="F581" s="231"/>
      <c r="G581" s="231"/>
      <c r="H581" s="231"/>
      <c r="I581" s="231"/>
      <c r="J581" s="231"/>
      <c r="K581" s="231"/>
      <c r="L581" s="231"/>
      <c r="M581" s="231"/>
      <c r="N581" s="231"/>
      <c r="O581" s="231"/>
      <c r="P581" s="231"/>
      <c r="Q581" s="231"/>
    </row>
    <row r="582" spans="6:17">
      <c r="F582" s="231"/>
      <c r="G582" s="231"/>
      <c r="H582" s="231"/>
      <c r="I582" s="231"/>
      <c r="J582" s="231"/>
      <c r="K582" s="231"/>
      <c r="L582" s="231"/>
      <c r="M582" s="231"/>
      <c r="N582" s="231"/>
      <c r="O582" s="231"/>
      <c r="P582" s="231"/>
      <c r="Q582" s="231"/>
    </row>
    <row r="583" spans="6:17">
      <c r="F583" s="231"/>
      <c r="G583" s="231"/>
      <c r="H583" s="231"/>
      <c r="I583" s="231"/>
      <c r="J583" s="231"/>
      <c r="K583" s="231"/>
      <c r="L583" s="231"/>
      <c r="M583" s="231"/>
      <c r="N583" s="231"/>
      <c r="O583" s="231"/>
      <c r="P583" s="231"/>
      <c r="Q583" s="231"/>
    </row>
    <row r="584" spans="6:17">
      <c r="F584" s="231"/>
      <c r="G584" s="231"/>
      <c r="H584" s="231"/>
      <c r="I584" s="231"/>
      <c r="J584" s="231"/>
      <c r="K584" s="231"/>
      <c r="L584" s="231"/>
      <c r="M584" s="231"/>
      <c r="N584" s="231"/>
      <c r="O584" s="231"/>
      <c r="P584" s="231"/>
      <c r="Q584" s="231"/>
    </row>
    <row r="585" spans="6:17">
      <c r="F585" s="231"/>
      <c r="G585" s="231"/>
      <c r="H585" s="231"/>
      <c r="I585" s="231"/>
      <c r="J585" s="231"/>
      <c r="K585" s="231"/>
      <c r="L585" s="231"/>
      <c r="M585" s="231"/>
      <c r="N585" s="231"/>
      <c r="O585" s="231"/>
      <c r="P585" s="231"/>
      <c r="Q585" s="231"/>
    </row>
    <row r="586" spans="6:17">
      <c r="F586" s="231"/>
      <c r="G586" s="231"/>
      <c r="H586" s="231"/>
      <c r="I586" s="231"/>
      <c r="J586" s="231"/>
      <c r="K586" s="231"/>
      <c r="L586" s="231"/>
      <c r="M586" s="231"/>
      <c r="N586" s="231"/>
      <c r="O586" s="231"/>
      <c r="P586" s="231"/>
      <c r="Q586" s="231"/>
    </row>
    <row r="587" spans="6:17">
      <c r="F587" s="231"/>
      <c r="G587" s="231"/>
      <c r="H587" s="231"/>
      <c r="I587" s="231"/>
      <c r="J587" s="231"/>
      <c r="K587" s="231"/>
      <c r="L587" s="231"/>
      <c r="M587" s="231"/>
      <c r="N587" s="231"/>
      <c r="O587" s="231"/>
      <c r="P587" s="231"/>
      <c r="Q587" s="231"/>
    </row>
    <row r="588" spans="6:17">
      <c r="F588" s="231"/>
      <c r="G588" s="231"/>
      <c r="H588" s="231"/>
      <c r="I588" s="231"/>
      <c r="J588" s="231"/>
      <c r="K588" s="231"/>
      <c r="L588" s="231"/>
      <c r="M588" s="231"/>
      <c r="N588" s="231"/>
      <c r="O588" s="231"/>
      <c r="P588" s="231"/>
      <c r="Q588" s="231"/>
    </row>
    <row r="589" spans="6:17">
      <c r="F589" s="231"/>
      <c r="G589" s="231"/>
      <c r="H589" s="231"/>
      <c r="I589" s="231"/>
      <c r="J589" s="231"/>
      <c r="K589" s="231"/>
      <c r="L589" s="231"/>
      <c r="M589" s="231"/>
      <c r="N589" s="231"/>
      <c r="O589" s="231"/>
      <c r="P589" s="231"/>
      <c r="Q589" s="231"/>
    </row>
    <row r="590" spans="6:17">
      <c r="F590" s="231"/>
      <c r="G590" s="231"/>
      <c r="H590" s="231"/>
      <c r="I590" s="231"/>
      <c r="J590" s="231"/>
      <c r="K590" s="231"/>
      <c r="L590" s="231"/>
      <c r="M590" s="231"/>
      <c r="N590" s="231"/>
      <c r="O590" s="231"/>
      <c r="P590" s="231"/>
      <c r="Q590" s="231"/>
    </row>
    <row r="591" spans="6:17">
      <c r="F591" s="231"/>
      <c r="G591" s="231"/>
      <c r="H591" s="231"/>
      <c r="I591" s="231"/>
      <c r="J591" s="231"/>
      <c r="K591" s="231"/>
      <c r="L591" s="231"/>
      <c r="M591" s="231"/>
      <c r="N591" s="231"/>
      <c r="O591" s="231"/>
      <c r="P591" s="231"/>
      <c r="Q591" s="231"/>
    </row>
    <row r="592" spans="6:17">
      <c r="F592" s="231"/>
      <c r="G592" s="231"/>
      <c r="H592" s="231"/>
      <c r="I592" s="231"/>
      <c r="J592" s="231"/>
      <c r="K592" s="231"/>
      <c r="L592" s="231"/>
      <c r="M592" s="231"/>
      <c r="N592" s="231"/>
      <c r="O592" s="231"/>
      <c r="P592" s="231"/>
      <c r="Q592" s="231"/>
    </row>
    <row r="593" spans="6:17">
      <c r="F593" s="231"/>
      <c r="G593" s="231"/>
      <c r="H593" s="231"/>
      <c r="I593" s="231"/>
      <c r="J593" s="231"/>
      <c r="K593" s="231"/>
      <c r="L593" s="231"/>
      <c r="M593" s="231"/>
      <c r="N593" s="231"/>
      <c r="O593" s="231"/>
      <c r="P593" s="231"/>
      <c r="Q593" s="231"/>
    </row>
    <row r="594" spans="6:17">
      <c r="F594" s="231"/>
      <c r="G594" s="231"/>
      <c r="H594" s="231"/>
      <c r="I594" s="231"/>
      <c r="J594" s="231"/>
      <c r="K594" s="231"/>
      <c r="L594" s="231"/>
      <c r="M594" s="231"/>
      <c r="N594" s="231"/>
      <c r="O594" s="231"/>
      <c r="P594" s="231"/>
      <c r="Q594" s="231"/>
    </row>
    <row r="595" spans="6:17">
      <c r="F595" s="231"/>
      <c r="G595" s="231"/>
      <c r="H595" s="231"/>
      <c r="I595" s="231"/>
      <c r="J595" s="231"/>
      <c r="K595" s="231"/>
      <c r="L595" s="231"/>
      <c r="M595" s="231"/>
      <c r="N595" s="231"/>
      <c r="O595" s="231"/>
      <c r="P595" s="231"/>
      <c r="Q595" s="231"/>
    </row>
    <row r="596" spans="6:17">
      <c r="F596" s="231"/>
      <c r="G596" s="231"/>
      <c r="H596" s="231"/>
      <c r="I596" s="231"/>
      <c r="J596" s="231"/>
      <c r="K596" s="231"/>
      <c r="L596" s="231"/>
      <c r="M596" s="231"/>
      <c r="N596" s="231"/>
      <c r="O596" s="231"/>
      <c r="P596" s="231"/>
      <c r="Q596" s="231"/>
    </row>
    <row r="597" spans="6:17">
      <c r="F597" s="231"/>
      <c r="G597" s="231"/>
      <c r="H597" s="231"/>
      <c r="I597" s="231"/>
      <c r="J597" s="231"/>
      <c r="K597" s="231"/>
      <c r="L597" s="231"/>
      <c r="M597" s="231"/>
      <c r="N597" s="231"/>
      <c r="O597" s="231"/>
      <c r="P597" s="231"/>
      <c r="Q597" s="231"/>
    </row>
    <row r="598" spans="6:17">
      <c r="F598" s="231"/>
      <c r="G598" s="231"/>
      <c r="H598" s="231"/>
      <c r="I598" s="231"/>
      <c r="J598" s="231"/>
      <c r="K598" s="231"/>
      <c r="L598" s="231"/>
      <c r="M598" s="231"/>
      <c r="N598" s="231"/>
      <c r="O598" s="231"/>
      <c r="P598" s="231"/>
      <c r="Q598" s="231"/>
    </row>
    <row r="599" spans="6:17">
      <c r="F599" s="231"/>
      <c r="G599" s="231"/>
      <c r="H599" s="231"/>
      <c r="I599" s="231"/>
      <c r="J599" s="231"/>
      <c r="K599" s="231"/>
      <c r="L599" s="231"/>
      <c r="M599" s="231"/>
      <c r="N599" s="231"/>
      <c r="O599" s="231"/>
      <c r="P599" s="231"/>
      <c r="Q599" s="231"/>
    </row>
    <row r="600" spans="6:17">
      <c r="F600" s="231"/>
      <c r="G600" s="231"/>
      <c r="H600" s="231"/>
      <c r="I600" s="231"/>
      <c r="J600" s="231"/>
      <c r="K600" s="231"/>
      <c r="L600" s="231"/>
      <c r="M600" s="231"/>
      <c r="N600" s="231"/>
      <c r="O600" s="231"/>
      <c r="P600" s="231"/>
      <c r="Q600" s="231"/>
    </row>
    <row r="601" spans="6:17">
      <c r="F601" s="231"/>
      <c r="G601" s="231"/>
      <c r="H601" s="231"/>
      <c r="I601" s="231"/>
      <c r="J601" s="231"/>
      <c r="K601" s="231"/>
      <c r="L601" s="231"/>
      <c r="M601" s="231"/>
      <c r="N601" s="231"/>
      <c r="O601" s="231"/>
      <c r="P601" s="231"/>
      <c r="Q601" s="231"/>
    </row>
    <row r="602" spans="6:17">
      <c r="F602" s="231"/>
      <c r="G602" s="231"/>
      <c r="H602" s="231"/>
      <c r="I602" s="231"/>
      <c r="J602" s="231"/>
      <c r="K602" s="231"/>
      <c r="L602" s="231"/>
      <c r="M602" s="231"/>
      <c r="N602" s="231"/>
      <c r="O602" s="231"/>
      <c r="P602" s="231"/>
      <c r="Q602" s="231"/>
    </row>
    <row r="603" spans="6:17">
      <c r="F603" s="231"/>
      <c r="G603" s="231"/>
      <c r="H603" s="231"/>
      <c r="I603" s="231"/>
      <c r="J603" s="231"/>
      <c r="K603" s="231"/>
      <c r="L603" s="231"/>
      <c r="M603" s="231"/>
      <c r="N603" s="231"/>
      <c r="O603" s="231"/>
      <c r="P603" s="231"/>
      <c r="Q603" s="231"/>
    </row>
    <row r="604" spans="6:17">
      <c r="F604" s="231"/>
      <c r="G604" s="231"/>
      <c r="H604" s="231"/>
      <c r="I604" s="231"/>
      <c r="J604" s="231"/>
      <c r="K604" s="231"/>
      <c r="L604" s="231"/>
      <c r="M604" s="231"/>
      <c r="N604" s="231"/>
      <c r="O604" s="231"/>
      <c r="P604" s="231"/>
      <c r="Q604" s="231"/>
    </row>
    <row r="605" spans="6:17">
      <c r="F605" s="231"/>
      <c r="G605" s="231"/>
      <c r="H605" s="231"/>
      <c r="I605" s="231"/>
      <c r="J605" s="231"/>
      <c r="K605" s="231"/>
      <c r="L605" s="231"/>
      <c r="M605" s="231"/>
      <c r="N605" s="231"/>
      <c r="O605" s="231"/>
      <c r="P605" s="231"/>
      <c r="Q605" s="231"/>
    </row>
    <row r="606" spans="6:17">
      <c r="F606" s="231"/>
      <c r="G606" s="231"/>
      <c r="H606" s="231"/>
      <c r="I606" s="231"/>
      <c r="J606" s="231"/>
      <c r="K606" s="231"/>
      <c r="L606" s="231"/>
      <c r="M606" s="231"/>
      <c r="N606" s="231"/>
      <c r="O606" s="231"/>
      <c r="P606" s="231"/>
      <c r="Q606" s="231"/>
    </row>
    <row r="607" spans="6:17">
      <c r="F607" s="231"/>
      <c r="G607" s="231"/>
      <c r="H607" s="231"/>
      <c r="I607" s="231"/>
      <c r="J607" s="231"/>
      <c r="K607" s="231"/>
      <c r="L607" s="231"/>
      <c r="M607" s="231"/>
      <c r="N607" s="231"/>
      <c r="O607" s="231"/>
      <c r="P607" s="231"/>
      <c r="Q607" s="231"/>
    </row>
    <row r="608" spans="6:17">
      <c r="F608" s="231"/>
      <c r="G608" s="231"/>
      <c r="H608" s="231"/>
      <c r="I608" s="231"/>
      <c r="J608" s="231"/>
      <c r="K608" s="231"/>
      <c r="L608" s="231"/>
      <c r="M608" s="231"/>
      <c r="N608" s="231"/>
      <c r="O608" s="231"/>
      <c r="P608" s="231"/>
      <c r="Q608" s="231"/>
    </row>
    <row r="609" spans="6:17">
      <c r="F609" s="231"/>
      <c r="G609" s="231"/>
      <c r="H609" s="231"/>
      <c r="I609" s="231"/>
      <c r="J609" s="231"/>
      <c r="K609" s="231"/>
      <c r="L609" s="231"/>
      <c r="M609" s="231"/>
      <c r="N609" s="231"/>
      <c r="O609" s="231"/>
      <c r="P609" s="231"/>
      <c r="Q609" s="231"/>
    </row>
    <row r="610" spans="6:17">
      <c r="F610" s="231"/>
      <c r="G610" s="231"/>
      <c r="H610" s="231"/>
      <c r="I610" s="231"/>
      <c r="J610" s="231"/>
      <c r="K610" s="231"/>
      <c r="L610" s="231"/>
      <c r="M610" s="231"/>
      <c r="N610" s="231"/>
      <c r="O610" s="231"/>
      <c r="P610" s="231"/>
      <c r="Q610" s="231"/>
    </row>
    <row r="611" spans="6:17">
      <c r="F611" s="231"/>
      <c r="G611" s="231"/>
      <c r="H611" s="231"/>
      <c r="I611" s="231"/>
      <c r="J611" s="231"/>
      <c r="K611" s="231"/>
      <c r="L611" s="231"/>
      <c r="M611" s="231"/>
      <c r="N611" s="231"/>
      <c r="O611" s="231"/>
      <c r="P611" s="231"/>
      <c r="Q611" s="231"/>
    </row>
    <row r="612" spans="6:17">
      <c r="F612" s="231"/>
      <c r="G612" s="231"/>
      <c r="H612" s="231"/>
      <c r="I612" s="231"/>
      <c r="J612" s="231"/>
      <c r="K612" s="231"/>
      <c r="L612" s="231"/>
      <c r="M612" s="231"/>
      <c r="N612" s="231"/>
      <c r="O612" s="231"/>
      <c r="P612" s="231"/>
      <c r="Q612" s="231"/>
    </row>
    <row r="613" spans="6:17">
      <c r="F613" s="231"/>
      <c r="G613" s="231"/>
      <c r="H613" s="231"/>
      <c r="I613" s="231"/>
      <c r="J613" s="231"/>
      <c r="K613" s="231"/>
      <c r="L613" s="231"/>
      <c r="M613" s="231"/>
      <c r="N613" s="231"/>
      <c r="O613" s="231"/>
      <c r="P613" s="231"/>
      <c r="Q613" s="231"/>
    </row>
    <row r="614" spans="6:17">
      <c r="F614" s="231"/>
      <c r="G614" s="231"/>
      <c r="H614" s="231"/>
      <c r="I614" s="231"/>
      <c r="J614" s="231"/>
      <c r="K614" s="231"/>
      <c r="L614" s="231"/>
      <c r="M614" s="231"/>
      <c r="N614" s="231"/>
      <c r="O614" s="231"/>
      <c r="P614" s="231"/>
      <c r="Q614" s="231"/>
    </row>
    <row r="615" spans="6:17">
      <c r="F615" s="231"/>
      <c r="G615" s="231"/>
      <c r="H615" s="231"/>
      <c r="I615" s="231"/>
      <c r="J615" s="231"/>
      <c r="K615" s="231"/>
      <c r="L615" s="231"/>
      <c r="M615" s="231"/>
      <c r="N615" s="231"/>
      <c r="O615" s="231"/>
      <c r="P615" s="231"/>
      <c r="Q615" s="231"/>
    </row>
    <row r="616" spans="6:17">
      <c r="F616" s="231"/>
      <c r="G616" s="231"/>
      <c r="H616" s="231"/>
      <c r="I616" s="231"/>
      <c r="J616" s="231"/>
      <c r="K616" s="231"/>
      <c r="L616" s="231"/>
      <c r="M616" s="231"/>
      <c r="N616" s="231"/>
      <c r="O616" s="231"/>
      <c r="P616" s="231"/>
      <c r="Q616" s="231"/>
    </row>
    <row r="617" spans="6:17">
      <c r="F617" s="231"/>
      <c r="G617" s="231"/>
      <c r="H617" s="231"/>
      <c r="I617" s="231"/>
      <c r="J617" s="231"/>
      <c r="K617" s="231"/>
      <c r="L617" s="231"/>
      <c r="M617" s="231"/>
      <c r="N617" s="231"/>
      <c r="O617" s="231"/>
      <c r="P617" s="231"/>
      <c r="Q617" s="231"/>
    </row>
    <row r="618" spans="6:17">
      <c r="F618" s="231"/>
      <c r="G618" s="231"/>
      <c r="H618" s="231"/>
      <c r="I618" s="231"/>
      <c r="J618" s="231"/>
      <c r="K618" s="231"/>
      <c r="L618" s="231"/>
      <c r="M618" s="231"/>
      <c r="N618" s="231"/>
      <c r="O618" s="231"/>
      <c r="P618" s="231"/>
      <c r="Q618" s="231"/>
    </row>
    <row r="619" spans="6:17">
      <c r="F619" s="231"/>
      <c r="G619" s="231"/>
      <c r="H619" s="231"/>
      <c r="I619" s="231"/>
      <c r="J619" s="231"/>
      <c r="K619" s="231"/>
      <c r="L619" s="231"/>
      <c r="M619" s="231"/>
      <c r="N619" s="231"/>
      <c r="O619" s="231"/>
      <c r="P619" s="231"/>
      <c r="Q619" s="231"/>
    </row>
    <row r="620" spans="6:17">
      <c r="F620" s="231"/>
      <c r="G620" s="231"/>
      <c r="H620" s="231"/>
      <c r="I620" s="231"/>
      <c r="J620" s="231"/>
      <c r="K620" s="231"/>
      <c r="L620" s="231"/>
      <c r="M620" s="231"/>
      <c r="N620" s="231"/>
      <c r="O620" s="231"/>
      <c r="P620" s="231"/>
      <c r="Q620" s="231"/>
    </row>
    <row r="621" spans="6:17">
      <c r="F621" s="231"/>
      <c r="G621" s="231"/>
      <c r="H621" s="231"/>
      <c r="I621" s="231"/>
      <c r="J621" s="231"/>
      <c r="K621" s="231"/>
      <c r="L621" s="231"/>
      <c r="M621" s="231"/>
      <c r="N621" s="231"/>
      <c r="O621" s="231"/>
      <c r="P621" s="231"/>
      <c r="Q621" s="231"/>
    </row>
    <row r="622" spans="6:17">
      <c r="F622" s="231"/>
      <c r="G622" s="231"/>
      <c r="H622" s="231"/>
      <c r="I622" s="231"/>
      <c r="J622" s="231"/>
      <c r="K622" s="231"/>
      <c r="L622" s="231"/>
      <c r="M622" s="231"/>
      <c r="N622" s="231"/>
      <c r="O622" s="231"/>
      <c r="P622" s="231"/>
      <c r="Q622" s="231"/>
    </row>
    <row r="623" spans="6:17">
      <c r="F623" s="231"/>
      <c r="G623" s="231"/>
      <c r="H623" s="231"/>
      <c r="I623" s="231"/>
      <c r="J623" s="231"/>
      <c r="K623" s="231"/>
      <c r="L623" s="231"/>
      <c r="M623" s="231"/>
      <c r="N623" s="231"/>
      <c r="O623" s="231"/>
      <c r="P623" s="231"/>
      <c r="Q623" s="231"/>
    </row>
    <row r="624" spans="6:17">
      <c r="F624" s="231"/>
      <c r="G624" s="231"/>
      <c r="H624" s="231"/>
      <c r="I624" s="231"/>
      <c r="J624" s="231"/>
      <c r="K624" s="231"/>
      <c r="L624" s="231"/>
      <c r="M624" s="231"/>
      <c r="N624" s="231"/>
      <c r="O624" s="231"/>
      <c r="P624" s="231"/>
      <c r="Q624" s="231"/>
    </row>
    <row r="625" spans="6:17">
      <c r="F625" s="231"/>
      <c r="G625" s="231"/>
      <c r="H625" s="231"/>
      <c r="I625" s="231"/>
      <c r="J625" s="231"/>
      <c r="K625" s="231"/>
      <c r="L625" s="231"/>
      <c r="M625" s="231"/>
      <c r="N625" s="231"/>
      <c r="O625" s="231"/>
      <c r="P625" s="231"/>
      <c r="Q625" s="231"/>
    </row>
    <row r="626" spans="6:17">
      <c r="F626" s="231"/>
      <c r="G626" s="231"/>
      <c r="H626" s="231"/>
      <c r="I626" s="231"/>
      <c r="J626" s="231"/>
      <c r="K626" s="231"/>
      <c r="L626" s="231"/>
      <c r="M626" s="231"/>
      <c r="N626" s="231"/>
      <c r="O626" s="231"/>
      <c r="P626" s="231"/>
      <c r="Q626" s="231"/>
    </row>
    <row r="627" spans="6:17">
      <c r="F627" s="231"/>
      <c r="G627" s="231"/>
      <c r="H627" s="231"/>
      <c r="I627" s="231"/>
      <c r="J627" s="231"/>
      <c r="K627" s="231"/>
      <c r="L627" s="231"/>
      <c r="M627" s="231"/>
      <c r="N627" s="231"/>
      <c r="O627" s="231"/>
      <c r="P627" s="231"/>
      <c r="Q627" s="231"/>
    </row>
    <row r="628" spans="6:17">
      <c r="F628" s="231"/>
      <c r="G628" s="231"/>
      <c r="H628" s="231"/>
      <c r="I628" s="231"/>
      <c r="J628" s="231"/>
      <c r="K628" s="231"/>
      <c r="L628" s="231"/>
      <c r="M628" s="231"/>
      <c r="N628" s="231"/>
      <c r="O628" s="231"/>
      <c r="P628" s="231"/>
      <c r="Q628" s="231"/>
    </row>
    <row r="629" spans="6:17">
      <c r="F629" s="231"/>
      <c r="G629" s="231"/>
      <c r="H629" s="231"/>
      <c r="I629" s="231"/>
      <c r="J629" s="231"/>
      <c r="K629" s="231"/>
      <c r="L629" s="231"/>
      <c r="M629" s="231"/>
      <c r="N629" s="231"/>
      <c r="O629" s="231"/>
      <c r="P629" s="231"/>
      <c r="Q629" s="231"/>
    </row>
    <row r="630" spans="6:17">
      <c r="F630" s="231"/>
      <c r="G630" s="231"/>
      <c r="H630" s="231"/>
      <c r="I630" s="231"/>
      <c r="J630" s="231"/>
      <c r="K630" s="231"/>
      <c r="L630" s="231"/>
      <c r="M630" s="231"/>
      <c r="N630" s="231"/>
      <c r="O630" s="231"/>
      <c r="P630" s="231"/>
      <c r="Q630" s="231"/>
    </row>
    <row r="631" spans="6:17">
      <c r="F631" s="231"/>
      <c r="G631" s="231"/>
      <c r="H631" s="231"/>
      <c r="I631" s="231"/>
      <c r="J631" s="231"/>
      <c r="K631" s="231"/>
      <c r="L631" s="231"/>
      <c r="M631" s="231"/>
      <c r="N631" s="231"/>
      <c r="O631" s="231"/>
      <c r="P631" s="231"/>
      <c r="Q631" s="231"/>
    </row>
    <row r="632" spans="6:17">
      <c r="F632" s="231"/>
      <c r="G632" s="231"/>
      <c r="H632" s="231"/>
      <c r="I632" s="231"/>
      <c r="J632" s="231"/>
      <c r="K632" s="231"/>
      <c r="L632" s="231"/>
      <c r="M632" s="231"/>
      <c r="N632" s="231"/>
      <c r="O632" s="231"/>
      <c r="P632" s="231"/>
      <c r="Q632" s="231"/>
    </row>
    <row r="633" spans="6:17">
      <c r="F633" s="231"/>
      <c r="G633" s="231"/>
      <c r="H633" s="231"/>
      <c r="I633" s="231"/>
      <c r="J633" s="231"/>
      <c r="K633" s="231"/>
      <c r="L633" s="231"/>
      <c r="M633" s="231"/>
      <c r="N633" s="231"/>
      <c r="O633" s="231"/>
      <c r="P633" s="231"/>
      <c r="Q633" s="231"/>
    </row>
    <row r="634" spans="6:17">
      <c r="F634" s="231"/>
      <c r="G634" s="231"/>
      <c r="H634" s="231"/>
      <c r="I634" s="231"/>
      <c r="J634" s="231"/>
      <c r="K634" s="231"/>
      <c r="L634" s="231"/>
      <c r="M634" s="231"/>
      <c r="N634" s="231"/>
      <c r="O634" s="231"/>
      <c r="P634" s="231"/>
      <c r="Q634" s="231"/>
    </row>
    <row r="635" spans="6:17">
      <c r="F635" s="231"/>
      <c r="G635" s="231"/>
      <c r="H635" s="231"/>
      <c r="I635" s="231"/>
      <c r="J635" s="231"/>
      <c r="K635" s="231"/>
      <c r="L635" s="231"/>
      <c r="M635" s="231"/>
      <c r="N635" s="231"/>
      <c r="O635" s="231"/>
      <c r="P635" s="231"/>
      <c r="Q635" s="231"/>
    </row>
    <row r="636" spans="6:17">
      <c r="F636" s="231"/>
      <c r="G636" s="231"/>
      <c r="H636" s="231"/>
      <c r="I636" s="231"/>
      <c r="J636" s="231"/>
      <c r="K636" s="231"/>
      <c r="L636" s="231"/>
      <c r="M636" s="231"/>
      <c r="N636" s="231"/>
      <c r="O636" s="231"/>
      <c r="P636" s="231"/>
      <c r="Q636" s="231"/>
    </row>
    <row r="637" spans="6:17">
      <c r="F637" s="231"/>
      <c r="G637" s="231"/>
      <c r="H637" s="231"/>
      <c r="I637" s="231"/>
      <c r="J637" s="231"/>
      <c r="K637" s="231"/>
      <c r="L637" s="231"/>
      <c r="M637" s="231"/>
      <c r="N637" s="231"/>
      <c r="O637" s="231"/>
      <c r="P637" s="231"/>
      <c r="Q637" s="231"/>
    </row>
    <row r="638" spans="6:17">
      <c r="F638" s="231"/>
      <c r="G638" s="231"/>
      <c r="H638" s="231"/>
      <c r="I638" s="231"/>
      <c r="J638" s="231"/>
      <c r="K638" s="231"/>
      <c r="L638" s="231"/>
      <c r="M638" s="231"/>
      <c r="N638" s="231"/>
      <c r="O638" s="231"/>
      <c r="P638" s="231"/>
      <c r="Q638" s="231"/>
    </row>
    <row r="639" spans="6:17">
      <c r="F639" s="231"/>
      <c r="G639" s="231"/>
      <c r="H639" s="231"/>
      <c r="I639" s="231"/>
      <c r="J639" s="231"/>
      <c r="K639" s="231"/>
      <c r="L639" s="231"/>
      <c r="M639" s="231"/>
      <c r="N639" s="231"/>
      <c r="O639" s="231"/>
      <c r="P639" s="231"/>
      <c r="Q639" s="231"/>
    </row>
    <row r="640" spans="6:17">
      <c r="F640" s="231"/>
      <c r="G640" s="231"/>
      <c r="H640" s="231"/>
      <c r="I640" s="231"/>
      <c r="J640" s="231"/>
      <c r="K640" s="231"/>
      <c r="L640" s="231"/>
      <c r="M640" s="231"/>
      <c r="N640" s="231"/>
      <c r="O640" s="231"/>
      <c r="P640" s="231"/>
      <c r="Q640" s="231"/>
    </row>
    <row r="641" spans="6:17">
      <c r="F641" s="231"/>
      <c r="G641" s="231"/>
      <c r="H641" s="231"/>
      <c r="I641" s="231"/>
      <c r="J641" s="231"/>
      <c r="K641" s="231"/>
      <c r="L641" s="231"/>
      <c r="M641" s="231"/>
      <c r="N641" s="231"/>
      <c r="O641" s="231"/>
      <c r="P641" s="231"/>
      <c r="Q641" s="231"/>
    </row>
    <row r="642" spans="6:17">
      <c r="F642" s="231"/>
      <c r="G642" s="231"/>
      <c r="H642" s="231"/>
      <c r="I642" s="231"/>
      <c r="J642" s="231"/>
      <c r="K642" s="231"/>
      <c r="L642" s="231"/>
      <c r="M642" s="231"/>
      <c r="N642" s="231"/>
      <c r="O642" s="231"/>
      <c r="P642" s="231"/>
      <c r="Q642" s="231"/>
    </row>
    <row r="643" spans="6:17">
      <c r="F643" s="231"/>
      <c r="G643" s="231"/>
      <c r="H643" s="231"/>
      <c r="I643" s="231"/>
      <c r="J643" s="231"/>
      <c r="K643" s="231"/>
      <c r="L643" s="231"/>
      <c r="M643" s="231"/>
      <c r="N643" s="231"/>
      <c r="O643" s="231"/>
      <c r="P643" s="231"/>
      <c r="Q643" s="231"/>
    </row>
    <row r="644" spans="6:17">
      <c r="F644" s="231"/>
      <c r="G644" s="231"/>
      <c r="H644" s="231"/>
      <c r="I644" s="231"/>
      <c r="J644" s="231"/>
      <c r="K644" s="231"/>
      <c r="L644" s="231"/>
      <c r="M644" s="231"/>
      <c r="N644" s="231"/>
      <c r="O644" s="231"/>
      <c r="P644" s="231"/>
      <c r="Q644" s="231"/>
    </row>
    <row r="645" spans="6:17">
      <c r="F645" s="231"/>
      <c r="G645" s="231"/>
      <c r="H645" s="231"/>
      <c r="I645" s="231"/>
      <c r="J645" s="231"/>
      <c r="K645" s="231"/>
      <c r="L645" s="231"/>
      <c r="M645" s="231"/>
      <c r="N645" s="231"/>
      <c r="O645" s="231"/>
      <c r="P645" s="231"/>
      <c r="Q645" s="231"/>
    </row>
    <row r="646" spans="6:17">
      <c r="F646" s="231"/>
      <c r="G646" s="231"/>
      <c r="H646" s="231"/>
      <c r="I646" s="231"/>
      <c r="J646" s="231"/>
      <c r="K646" s="231"/>
      <c r="L646" s="231"/>
      <c r="M646" s="231"/>
      <c r="N646" s="231"/>
      <c r="O646" s="231"/>
      <c r="P646" s="231"/>
      <c r="Q646" s="231"/>
    </row>
    <row r="647" spans="6:17">
      <c r="F647" s="231"/>
      <c r="G647" s="231"/>
      <c r="H647" s="231"/>
      <c r="I647" s="231"/>
      <c r="J647" s="231"/>
      <c r="K647" s="231"/>
      <c r="L647" s="231"/>
      <c r="M647" s="231"/>
      <c r="N647" s="231"/>
      <c r="O647" s="231"/>
      <c r="P647" s="231"/>
      <c r="Q647" s="231"/>
    </row>
    <row r="648" spans="6:17">
      <c r="F648" s="231"/>
      <c r="G648" s="231"/>
      <c r="H648" s="231"/>
      <c r="I648" s="231"/>
      <c r="J648" s="231"/>
      <c r="K648" s="231"/>
      <c r="L648" s="231"/>
      <c r="M648" s="231"/>
      <c r="N648" s="231"/>
      <c r="O648" s="231"/>
      <c r="P648" s="231"/>
      <c r="Q648" s="231"/>
    </row>
    <row r="649" spans="6:17">
      <c r="F649" s="231"/>
      <c r="G649" s="231"/>
      <c r="H649" s="231"/>
      <c r="I649" s="231"/>
      <c r="J649" s="231"/>
      <c r="K649" s="231"/>
      <c r="L649" s="231"/>
      <c r="M649" s="231"/>
      <c r="N649" s="231"/>
      <c r="O649" s="231"/>
      <c r="P649" s="231"/>
      <c r="Q649" s="231"/>
    </row>
    <row r="650" spans="6:17">
      <c r="F650" s="231"/>
      <c r="G650" s="231"/>
      <c r="H650" s="231"/>
      <c r="I650" s="231"/>
      <c r="J650" s="231"/>
      <c r="K650" s="231"/>
      <c r="L650" s="231"/>
      <c r="M650" s="231"/>
      <c r="N650" s="231"/>
      <c r="O650" s="231"/>
      <c r="P650" s="231"/>
      <c r="Q650" s="231"/>
    </row>
    <row r="651" spans="6:17">
      <c r="F651" s="231"/>
      <c r="G651" s="231"/>
      <c r="H651" s="231"/>
      <c r="I651" s="231"/>
      <c r="J651" s="231"/>
      <c r="K651" s="231"/>
      <c r="L651" s="231"/>
      <c r="M651" s="231"/>
      <c r="N651" s="231"/>
      <c r="O651" s="231"/>
      <c r="P651" s="231"/>
      <c r="Q651" s="231"/>
    </row>
    <row r="652" spans="6:17">
      <c r="F652" s="231"/>
      <c r="G652" s="231"/>
      <c r="H652" s="231"/>
      <c r="I652" s="231"/>
      <c r="J652" s="231"/>
      <c r="K652" s="231"/>
      <c r="L652" s="231"/>
      <c r="M652" s="231"/>
      <c r="N652" s="231"/>
      <c r="O652" s="231"/>
      <c r="P652" s="231"/>
      <c r="Q652" s="231"/>
    </row>
    <row r="653" spans="6:17">
      <c r="F653" s="231"/>
      <c r="G653" s="231"/>
      <c r="H653" s="231"/>
      <c r="I653" s="231"/>
      <c r="J653" s="231"/>
      <c r="K653" s="231"/>
      <c r="L653" s="231"/>
      <c r="M653" s="231"/>
      <c r="N653" s="231"/>
      <c r="O653" s="231"/>
      <c r="P653" s="231"/>
      <c r="Q653" s="231"/>
    </row>
    <row r="654" spans="6:17">
      <c r="F654" s="231"/>
      <c r="G654" s="231"/>
      <c r="H654" s="231"/>
      <c r="I654" s="231"/>
      <c r="J654" s="231"/>
      <c r="K654" s="231"/>
      <c r="L654" s="231"/>
      <c r="M654" s="231"/>
      <c r="N654" s="231"/>
      <c r="O654" s="231"/>
      <c r="P654" s="231"/>
      <c r="Q654" s="231"/>
    </row>
    <row r="655" spans="6:17">
      <c r="F655" s="231"/>
      <c r="G655" s="231"/>
      <c r="H655" s="231"/>
      <c r="I655" s="231"/>
      <c r="J655" s="231"/>
      <c r="K655" s="231"/>
      <c r="L655" s="231"/>
      <c r="M655" s="231"/>
      <c r="N655" s="231"/>
      <c r="O655" s="231"/>
      <c r="P655" s="231"/>
      <c r="Q655" s="231"/>
    </row>
    <row r="656" spans="6:17">
      <c r="F656" s="231"/>
      <c r="G656" s="231"/>
      <c r="H656" s="231"/>
      <c r="I656" s="231"/>
      <c r="J656" s="231"/>
      <c r="K656" s="231"/>
      <c r="L656" s="231"/>
      <c r="M656" s="231"/>
      <c r="N656" s="231"/>
      <c r="O656" s="231"/>
      <c r="P656" s="231"/>
      <c r="Q656" s="231"/>
    </row>
    <row r="657" spans="6:17">
      <c r="F657" s="231"/>
      <c r="G657" s="231"/>
      <c r="H657" s="231"/>
      <c r="I657" s="231"/>
      <c r="J657" s="231"/>
      <c r="K657" s="231"/>
      <c r="L657" s="231"/>
      <c r="M657" s="231"/>
      <c r="N657" s="231"/>
      <c r="O657" s="231"/>
      <c r="P657" s="231"/>
      <c r="Q657" s="231"/>
    </row>
    <row r="658" spans="6:17">
      <c r="F658" s="231"/>
      <c r="G658" s="231"/>
      <c r="H658" s="231"/>
      <c r="I658" s="231"/>
      <c r="J658" s="231"/>
      <c r="K658" s="231"/>
      <c r="L658" s="231"/>
      <c r="M658" s="231"/>
      <c r="N658" s="231"/>
      <c r="O658" s="231"/>
      <c r="P658" s="231"/>
      <c r="Q658" s="231"/>
    </row>
    <row r="659" spans="6:17">
      <c r="F659" s="231"/>
      <c r="G659" s="231"/>
      <c r="H659" s="231"/>
      <c r="I659" s="231"/>
      <c r="J659" s="231"/>
      <c r="K659" s="231"/>
      <c r="L659" s="231"/>
      <c r="M659" s="231"/>
      <c r="N659" s="231"/>
      <c r="O659" s="231"/>
      <c r="P659" s="231"/>
      <c r="Q659" s="231"/>
    </row>
    <row r="660" spans="6:17">
      <c r="F660" s="231"/>
      <c r="G660" s="231"/>
      <c r="H660" s="231"/>
      <c r="I660" s="231"/>
      <c r="J660" s="231"/>
      <c r="K660" s="231"/>
      <c r="L660" s="231"/>
      <c r="M660" s="231"/>
      <c r="N660" s="231"/>
      <c r="O660" s="231"/>
      <c r="P660" s="231"/>
      <c r="Q660" s="231"/>
    </row>
    <row r="661" spans="6:17">
      <c r="F661" s="231"/>
      <c r="G661" s="231"/>
      <c r="H661" s="231"/>
      <c r="I661" s="231"/>
      <c r="J661" s="231"/>
      <c r="K661" s="231"/>
      <c r="L661" s="231"/>
      <c r="M661" s="231"/>
      <c r="N661" s="231"/>
      <c r="O661" s="231"/>
      <c r="P661" s="231"/>
      <c r="Q661" s="231"/>
    </row>
    <row r="662" spans="6:17">
      <c r="F662" s="231"/>
      <c r="G662" s="231"/>
      <c r="H662" s="231"/>
      <c r="I662" s="231"/>
      <c r="J662" s="231"/>
      <c r="K662" s="231"/>
      <c r="L662" s="231"/>
      <c r="M662" s="231"/>
      <c r="N662" s="231"/>
      <c r="O662" s="231"/>
      <c r="P662" s="231"/>
      <c r="Q662" s="231"/>
    </row>
    <row r="663" spans="6:17">
      <c r="F663" s="231"/>
      <c r="G663" s="231"/>
      <c r="H663" s="231"/>
      <c r="I663" s="231"/>
      <c r="J663" s="231"/>
      <c r="K663" s="231"/>
      <c r="L663" s="231"/>
      <c r="M663" s="231"/>
      <c r="N663" s="231"/>
      <c r="O663" s="231"/>
      <c r="P663" s="231"/>
      <c r="Q663" s="231"/>
    </row>
    <row r="664" spans="6:17">
      <c r="F664" s="231"/>
      <c r="G664" s="231"/>
      <c r="H664" s="231"/>
      <c r="I664" s="231"/>
      <c r="J664" s="231"/>
      <c r="K664" s="231"/>
      <c r="L664" s="231"/>
      <c r="M664" s="231"/>
      <c r="N664" s="231"/>
      <c r="O664" s="231"/>
      <c r="P664" s="231"/>
      <c r="Q664" s="231"/>
    </row>
    <row r="665" spans="6:17">
      <c r="F665" s="231"/>
      <c r="G665" s="231"/>
      <c r="H665" s="231"/>
      <c r="I665" s="231"/>
      <c r="J665" s="231"/>
      <c r="K665" s="231"/>
      <c r="L665" s="231"/>
      <c r="M665" s="231"/>
      <c r="N665" s="231"/>
      <c r="O665" s="231"/>
      <c r="P665" s="231"/>
      <c r="Q665" s="231"/>
    </row>
    <row r="666" spans="6:17">
      <c r="F666" s="231"/>
      <c r="G666" s="231"/>
      <c r="H666" s="231"/>
      <c r="I666" s="231"/>
      <c r="J666" s="231"/>
      <c r="K666" s="231"/>
      <c r="L666" s="231"/>
      <c r="M666" s="231"/>
      <c r="N666" s="231"/>
      <c r="O666" s="231"/>
      <c r="P666" s="231"/>
      <c r="Q666" s="231"/>
    </row>
    <row r="667" spans="6:17">
      <c r="F667" s="231"/>
      <c r="G667" s="231"/>
      <c r="H667" s="231"/>
      <c r="I667" s="231"/>
      <c r="J667" s="231"/>
      <c r="K667" s="231"/>
      <c r="L667" s="231"/>
      <c r="M667" s="231"/>
      <c r="N667" s="231"/>
      <c r="O667" s="231"/>
      <c r="P667" s="231"/>
      <c r="Q667" s="231"/>
    </row>
    <row r="668" spans="6:17">
      <c r="F668" s="231"/>
      <c r="G668" s="231"/>
      <c r="H668" s="231"/>
      <c r="I668" s="231"/>
      <c r="J668" s="231"/>
      <c r="K668" s="231"/>
      <c r="L668" s="231"/>
      <c r="M668" s="231"/>
      <c r="N668" s="231"/>
      <c r="O668" s="231"/>
      <c r="P668" s="231"/>
      <c r="Q668" s="231"/>
    </row>
    <row r="669" spans="6:17">
      <c r="F669" s="231"/>
      <c r="G669" s="231"/>
      <c r="H669" s="231"/>
      <c r="I669" s="231"/>
      <c r="J669" s="231"/>
      <c r="K669" s="231"/>
      <c r="L669" s="231"/>
      <c r="M669" s="231"/>
      <c r="N669" s="231"/>
      <c r="O669" s="231"/>
      <c r="P669" s="231"/>
      <c r="Q669" s="231"/>
    </row>
    <row r="670" spans="6:17">
      <c r="F670" s="231"/>
      <c r="G670" s="231"/>
      <c r="H670" s="231"/>
      <c r="I670" s="231"/>
      <c r="J670" s="231"/>
      <c r="K670" s="231"/>
      <c r="L670" s="231"/>
      <c r="M670" s="231"/>
      <c r="N670" s="231"/>
      <c r="O670" s="231"/>
      <c r="P670" s="231"/>
      <c r="Q670" s="231"/>
    </row>
    <row r="671" spans="6:17">
      <c r="F671" s="231"/>
      <c r="G671" s="231"/>
      <c r="H671" s="231"/>
      <c r="I671" s="231"/>
      <c r="J671" s="231"/>
      <c r="K671" s="231"/>
      <c r="L671" s="231"/>
      <c r="M671" s="231"/>
      <c r="N671" s="231"/>
      <c r="O671" s="231"/>
      <c r="P671" s="231"/>
      <c r="Q671" s="231"/>
    </row>
    <row r="672" spans="6:17">
      <c r="F672" s="231"/>
      <c r="G672" s="231"/>
      <c r="H672" s="231"/>
      <c r="I672" s="231"/>
      <c r="J672" s="231"/>
      <c r="K672" s="231"/>
      <c r="L672" s="231"/>
      <c r="M672" s="231"/>
      <c r="N672" s="231"/>
      <c r="O672" s="231"/>
      <c r="P672" s="231"/>
      <c r="Q672" s="231"/>
    </row>
    <row r="673" spans="6:17">
      <c r="F673" s="231"/>
      <c r="G673" s="231"/>
      <c r="H673" s="231"/>
      <c r="I673" s="231"/>
      <c r="J673" s="231"/>
      <c r="K673" s="231"/>
      <c r="L673" s="231"/>
      <c r="M673" s="231"/>
      <c r="N673" s="231"/>
      <c r="O673" s="231"/>
      <c r="P673" s="231"/>
      <c r="Q673" s="231"/>
    </row>
    <row r="674" spans="6:17">
      <c r="F674" s="231"/>
      <c r="G674" s="231"/>
      <c r="H674" s="231"/>
      <c r="I674" s="231"/>
      <c r="J674" s="231"/>
      <c r="K674" s="231"/>
      <c r="L674" s="231"/>
      <c r="M674" s="231"/>
      <c r="N674" s="231"/>
      <c r="O674" s="231"/>
      <c r="P674" s="231"/>
      <c r="Q674" s="231"/>
    </row>
    <row r="675" spans="6:17">
      <c r="F675" s="231"/>
      <c r="G675" s="231"/>
      <c r="H675" s="231"/>
      <c r="I675" s="231"/>
      <c r="J675" s="231"/>
      <c r="K675" s="231"/>
      <c r="L675" s="231"/>
      <c r="M675" s="231"/>
      <c r="N675" s="231"/>
      <c r="O675" s="231"/>
      <c r="P675" s="231"/>
      <c r="Q675" s="231"/>
    </row>
    <row r="676" spans="6:17">
      <c r="F676" s="231"/>
      <c r="G676" s="231"/>
      <c r="H676" s="231"/>
      <c r="I676" s="231"/>
      <c r="J676" s="231"/>
      <c r="K676" s="231"/>
      <c r="L676" s="231"/>
      <c r="M676" s="231"/>
      <c r="N676" s="231"/>
      <c r="O676" s="231"/>
      <c r="P676" s="231"/>
      <c r="Q676" s="231"/>
    </row>
    <row r="677" spans="6:17">
      <c r="F677" s="231"/>
      <c r="G677" s="231"/>
      <c r="H677" s="231"/>
      <c r="I677" s="231"/>
      <c r="J677" s="231"/>
      <c r="K677" s="231"/>
      <c r="L677" s="231"/>
      <c r="M677" s="231"/>
      <c r="N677" s="231"/>
      <c r="O677" s="231"/>
      <c r="P677" s="231"/>
      <c r="Q677" s="231"/>
    </row>
    <row r="678" spans="6:17">
      <c r="F678" s="231"/>
      <c r="G678" s="231"/>
      <c r="H678" s="231"/>
      <c r="I678" s="231"/>
      <c r="J678" s="231"/>
      <c r="K678" s="231"/>
      <c r="L678" s="231"/>
      <c r="M678" s="231"/>
      <c r="N678" s="231"/>
      <c r="O678" s="231"/>
      <c r="P678" s="231"/>
      <c r="Q678" s="231"/>
    </row>
    <row r="679" spans="6:17">
      <c r="F679" s="231"/>
      <c r="G679" s="231"/>
      <c r="H679" s="231"/>
      <c r="I679" s="231"/>
      <c r="J679" s="231"/>
      <c r="K679" s="231"/>
      <c r="L679" s="231"/>
      <c r="M679" s="231"/>
      <c r="N679" s="231"/>
      <c r="O679" s="231"/>
      <c r="P679" s="231"/>
      <c r="Q679" s="231"/>
    </row>
    <row r="680" spans="6:17">
      <c r="F680" s="231"/>
      <c r="G680" s="231"/>
      <c r="H680" s="231"/>
      <c r="I680" s="231"/>
      <c r="J680" s="231"/>
      <c r="K680" s="231"/>
      <c r="L680" s="231"/>
      <c r="M680" s="231"/>
      <c r="N680" s="231"/>
      <c r="O680" s="231"/>
      <c r="P680" s="231"/>
      <c r="Q680" s="231"/>
    </row>
    <row r="681" spans="6:17">
      <c r="F681" s="231"/>
      <c r="G681" s="231"/>
      <c r="H681" s="231"/>
      <c r="I681" s="231"/>
      <c r="J681" s="231"/>
      <c r="K681" s="231"/>
      <c r="L681" s="231"/>
      <c r="M681" s="231"/>
      <c r="N681" s="231"/>
      <c r="O681" s="231"/>
      <c r="P681" s="231"/>
      <c r="Q681" s="231"/>
    </row>
    <row r="682" spans="6:17">
      <c r="F682" s="231"/>
      <c r="G682" s="231"/>
      <c r="H682" s="231"/>
      <c r="I682" s="231"/>
      <c r="J682" s="231"/>
      <c r="K682" s="231"/>
      <c r="L682" s="231"/>
      <c r="M682" s="231"/>
      <c r="N682" s="231"/>
      <c r="O682" s="231"/>
      <c r="P682" s="231"/>
      <c r="Q682" s="231"/>
    </row>
    <row r="683" spans="6:17">
      <c r="F683" s="231"/>
      <c r="G683" s="231"/>
      <c r="H683" s="231"/>
      <c r="I683" s="231"/>
      <c r="J683" s="231"/>
      <c r="K683" s="231"/>
      <c r="L683" s="231"/>
      <c r="M683" s="231"/>
      <c r="N683" s="231"/>
      <c r="O683" s="231"/>
      <c r="P683" s="231"/>
      <c r="Q683" s="231"/>
    </row>
    <row r="684" spans="6:17">
      <c r="F684" s="231"/>
      <c r="G684" s="231"/>
      <c r="H684" s="231"/>
      <c r="I684" s="231"/>
      <c r="J684" s="231"/>
      <c r="K684" s="231"/>
      <c r="L684" s="231"/>
      <c r="M684" s="231"/>
      <c r="N684" s="231"/>
      <c r="O684" s="231"/>
      <c r="P684" s="231"/>
      <c r="Q684" s="231"/>
    </row>
    <row r="685" spans="6:17">
      <c r="F685" s="231"/>
      <c r="G685" s="231"/>
      <c r="H685" s="231"/>
      <c r="I685" s="231"/>
      <c r="J685" s="231"/>
      <c r="K685" s="231"/>
      <c r="L685" s="231"/>
      <c r="M685" s="231"/>
      <c r="N685" s="231"/>
      <c r="O685" s="231"/>
      <c r="P685" s="231"/>
      <c r="Q685" s="231"/>
    </row>
    <row r="686" spans="6:17">
      <c r="F686" s="231"/>
      <c r="G686" s="231"/>
      <c r="H686" s="231"/>
      <c r="I686" s="231"/>
      <c r="J686" s="231"/>
      <c r="K686" s="231"/>
      <c r="L686" s="231"/>
      <c r="M686" s="231"/>
      <c r="N686" s="231"/>
      <c r="O686" s="231"/>
      <c r="P686" s="231"/>
      <c r="Q686" s="231"/>
    </row>
    <row r="687" spans="6:17">
      <c r="F687" s="231"/>
      <c r="G687" s="231"/>
      <c r="H687" s="231"/>
      <c r="I687" s="231"/>
      <c r="J687" s="231"/>
      <c r="K687" s="231"/>
      <c r="L687" s="231"/>
      <c r="M687" s="231"/>
      <c r="N687" s="231"/>
      <c r="O687" s="231"/>
      <c r="P687" s="231"/>
      <c r="Q687" s="231"/>
    </row>
    <row r="688" spans="6:17">
      <c r="F688" s="231"/>
      <c r="G688" s="231"/>
      <c r="H688" s="231"/>
      <c r="I688" s="231"/>
      <c r="J688" s="231"/>
      <c r="K688" s="231"/>
      <c r="L688" s="231"/>
      <c r="M688" s="231"/>
      <c r="N688" s="231"/>
      <c r="O688" s="231"/>
      <c r="P688" s="231"/>
      <c r="Q688" s="231"/>
    </row>
    <row r="689" spans="6:17">
      <c r="F689" s="231"/>
      <c r="G689" s="231"/>
      <c r="H689" s="231"/>
      <c r="I689" s="231"/>
      <c r="J689" s="231"/>
      <c r="K689" s="231"/>
      <c r="L689" s="231"/>
      <c r="M689" s="231"/>
      <c r="N689" s="231"/>
      <c r="O689" s="231"/>
      <c r="P689" s="231"/>
      <c r="Q689" s="231"/>
    </row>
    <row r="690" spans="6:17">
      <c r="F690" s="231"/>
      <c r="G690" s="231"/>
      <c r="H690" s="231"/>
      <c r="I690" s="231"/>
      <c r="J690" s="231"/>
      <c r="K690" s="231"/>
      <c r="L690" s="231"/>
      <c r="M690" s="231"/>
      <c r="N690" s="231"/>
      <c r="O690" s="231"/>
      <c r="P690" s="231"/>
      <c r="Q690" s="231"/>
    </row>
    <row r="691" spans="6:17">
      <c r="F691" s="231"/>
      <c r="G691" s="231"/>
      <c r="H691" s="231"/>
      <c r="I691" s="231"/>
      <c r="J691" s="231"/>
      <c r="K691" s="231"/>
      <c r="L691" s="231"/>
      <c r="M691" s="231"/>
      <c r="N691" s="231"/>
      <c r="O691" s="231"/>
      <c r="P691" s="231"/>
      <c r="Q691" s="231"/>
    </row>
    <row r="692" spans="6:17">
      <c r="F692" s="231"/>
      <c r="G692" s="231"/>
      <c r="H692" s="231"/>
      <c r="I692" s="231"/>
      <c r="J692" s="231"/>
      <c r="K692" s="231"/>
      <c r="L692" s="231"/>
      <c r="M692" s="231"/>
      <c r="N692" s="231"/>
      <c r="O692" s="231"/>
      <c r="P692" s="231"/>
      <c r="Q692" s="231"/>
    </row>
    <row r="693" spans="6:17">
      <c r="F693" s="231"/>
      <c r="G693" s="231"/>
      <c r="H693" s="231"/>
      <c r="I693" s="231"/>
      <c r="J693" s="231"/>
      <c r="K693" s="231"/>
      <c r="L693" s="231"/>
      <c r="M693" s="231"/>
      <c r="N693" s="231"/>
      <c r="O693" s="231"/>
      <c r="P693" s="231"/>
      <c r="Q693" s="231"/>
    </row>
    <row r="694" spans="6:17">
      <c r="F694" s="231"/>
      <c r="G694" s="231"/>
      <c r="H694" s="231"/>
      <c r="I694" s="231"/>
      <c r="J694" s="231"/>
      <c r="K694" s="231"/>
      <c r="L694" s="231"/>
      <c r="M694" s="231"/>
      <c r="N694" s="231"/>
      <c r="O694" s="231"/>
      <c r="P694" s="231"/>
      <c r="Q694" s="231"/>
    </row>
    <row r="695" spans="6:17">
      <c r="F695" s="231"/>
      <c r="G695" s="231"/>
      <c r="H695" s="231"/>
      <c r="I695" s="231"/>
      <c r="J695" s="231"/>
      <c r="K695" s="231"/>
      <c r="L695" s="231"/>
      <c r="M695" s="231"/>
      <c r="N695" s="231"/>
      <c r="O695" s="231"/>
      <c r="P695" s="231"/>
      <c r="Q695" s="231"/>
    </row>
    <row r="696" spans="6:17">
      <c r="F696" s="231"/>
      <c r="G696" s="231"/>
      <c r="H696" s="231"/>
      <c r="I696" s="231"/>
      <c r="J696" s="231"/>
      <c r="K696" s="231"/>
      <c r="L696" s="231"/>
      <c r="M696" s="231"/>
      <c r="N696" s="231"/>
      <c r="O696" s="231"/>
      <c r="P696" s="231"/>
      <c r="Q696" s="231"/>
    </row>
    <row r="697" spans="6:17">
      <c r="F697" s="231"/>
      <c r="G697" s="231"/>
      <c r="H697" s="231"/>
      <c r="I697" s="231"/>
      <c r="J697" s="231"/>
      <c r="K697" s="231"/>
      <c r="L697" s="231"/>
      <c r="M697" s="231"/>
      <c r="N697" s="231"/>
      <c r="O697" s="231"/>
      <c r="P697" s="231"/>
      <c r="Q697" s="231"/>
    </row>
    <row r="698" spans="6:17">
      <c r="F698" s="231"/>
      <c r="G698" s="231"/>
      <c r="H698" s="231"/>
      <c r="I698" s="231"/>
      <c r="J698" s="231"/>
      <c r="K698" s="231"/>
      <c r="L698" s="231"/>
      <c r="M698" s="231"/>
      <c r="N698" s="231"/>
      <c r="O698" s="231"/>
      <c r="P698" s="231"/>
      <c r="Q698" s="231"/>
    </row>
    <row r="699" spans="6:17">
      <c r="F699" s="231"/>
      <c r="G699" s="231"/>
      <c r="H699" s="231"/>
      <c r="I699" s="231"/>
      <c r="J699" s="231"/>
      <c r="K699" s="231"/>
      <c r="L699" s="231"/>
      <c r="M699" s="231"/>
      <c r="N699" s="231"/>
      <c r="O699" s="231"/>
      <c r="P699" s="231"/>
      <c r="Q699" s="231"/>
    </row>
    <row r="700" spans="6:17">
      <c r="F700" s="231"/>
      <c r="G700" s="231"/>
      <c r="H700" s="231"/>
      <c r="I700" s="231"/>
      <c r="J700" s="231"/>
      <c r="K700" s="231"/>
      <c r="L700" s="231"/>
      <c r="M700" s="231"/>
      <c r="N700" s="231"/>
      <c r="O700" s="231"/>
      <c r="P700" s="231"/>
      <c r="Q700" s="231"/>
    </row>
    <row r="701" spans="6:17">
      <c r="F701" s="231"/>
      <c r="G701" s="231"/>
      <c r="H701" s="231"/>
      <c r="I701" s="231"/>
      <c r="J701" s="231"/>
      <c r="K701" s="231"/>
      <c r="L701" s="231"/>
      <c r="M701" s="231"/>
      <c r="N701" s="231"/>
      <c r="O701" s="231"/>
      <c r="P701" s="231"/>
      <c r="Q701" s="231"/>
    </row>
    <row r="702" spans="6:17">
      <c r="F702" s="231"/>
      <c r="G702" s="231"/>
      <c r="H702" s="231"/>
      <c r="I702" s="231"/>
      <c r="J702" s="231"/>
      <c r="K702" s="231"/>
      <c r="L702" s="231"/>
      <c r="M702" s="231"/>
      <c r="N702" s="231"/>
      <c r="O702" s="231"/>
      <c r="P702" s="231"/>
      <c r="Q702" s="231"/>
    </row>
    <row r="703" spans="6:17">
      <c r="F703" s="231"/>
      <c r="G703" s="231"/>
      <c r="H703" s="231"/>
      <c r="I703" s="231"/>
      <c r="J703" s="231"/>
      <c r="K703" s="231"/>
      <c r="L703" s="231"/>
      <c r="M703" s="231"/>
      <c r="N703" s="231"/>
      <c r="O703" s="231"/>
      <c r="P703" s="231"/>
      <c r="Q703" s="231"/>
    </row>
    <row r="704" spans="6:17">
      <c r="F704" s="231"/>
      <c r="G704" s="231"/>
      <c r="H704" s="231"/>
      <c r="I704" s="231"/>
      <c r="J704" s="231"/>
      <c r="K704" s="231"/>
      <c r="L704" s="231"/>
      <c r="M704" s="231"/>
      <c r="N704" s="231"/>
      <c r="O704" s="231"/>
      <c r="P704" s="231"/>
      <c r="Q704" s="231"/>
    </row>
    <row r="705" spans="6:17">
      <c r="F705" s="231"/>
      <c r="G705" s="231"/>
      <c r="H705" s="231"/>
      <c r="I705" s="231"/>
      <c r="J705" s="231"/>
      <c r="K705" s="231"/>
      <c r="L705" s="231"/>
      <c r="M705" s="231"/>
      <c r="N705" s="231"/>
      <c r="O705" s="231"/>
      <c r="P705" s="231"/>
      <c r="Q705" s="231"/>
    </row>
    <row r="706" spans="6:17">
      <c r="F706" s="231"/>
      <c r="G706" s="231"/>
      <c r="H706" s="231"/>
      <c r="I706" s="231"/>
      <c r="J706" s="231"/>
      <c r="K706" s="231"/>
      <c r="L706" s="231"/>
      <c r="M706" s="231"/>
      <c r="N706" s="231"/>
      <c r="O706" s="231"/>
      <c r="P706" s="231"/>
      <c r="Q706" s="231"/>
    </row>
    <row r="707" spans="6:17">
      <c r="F707" s="231"/>
      <c r="G707" s="231"/>
      <c r="H707" s="231"/>
      <c r="I707" s="231"/>
      <c r="J707" s="231"/>
      <c r="K707" s="231"/>
      <c r="L707" s="231"/>
      <c r="M707" s="231"/>
      <c r="N707" s="231"/>
      <c r="O707" s="231"/>
      <c r="P707" s="231"/>
      <c r="Q707" s="231"/>
    </row>
    <row r="708" spans="6:17">
      <c r="F708" s="231"/>
      <c r="G708" s="231"/>
      <c r="H708" s="231"/>
      <c r="I708" s="231"/>
      <c r="J708" s="231"/>
      <c r="K708" s="231"/>
      <c r="L708" s="231"/>
      <c r="M708" s="231"/>
      <c r="N708" s="231"/>
      <c r="O708" s="231"/>
      <c r="P708" s="231"/>
      <c r="Q708" s="231"/>
    </row>
    <row r="709" spans="6:17">
      <c r="F709" s="231"/>
      <c r="G709" s="231"/>
      <c r="H709" s="231"/>
      <c r="I709" s="231"/>
      <c r="J709" s="231"/>
      <c r="K709" s="231"/>
      <c r="L709" s="231"/>
      <c r="M709" s="231"/>
      <c r="N709" s="231"/>
      <c r="O709" s="231"/>
      <c r="P709" s="231"/>
      <c r="Q709" s="231"/>
    </row>
    <row r="710" spans="6:17">
      <c r="F710" s="231"/>
      <c r="G710" s="231"/>
      <c r="H710" s="231"/>
      <c r="I710" s="231"/>
      <c r="J710" s="231"/>
      <c r="K710" s="231"/>
      <c r="L710" s="231"/>
      <c r="M710" s="231"/>
      <c r="N710" s="231"/>
      <c r="O710" s="231"/>
      <c r="P710" s="231"/>
      <c r="Q710" s="231"/>
    </row>
    <row r="711" spans="6:17">
      <c r="F711" s="231"/>
      <c r="G711" s="231"/>
      <c r="H711" s="231"/>
      <c r="I711" s="231"/>
      <c r="J711" s="231"/>
      <c r="K711" s="231"/>
      <c r="L711" s="231"/>
      <c r="M711" s="231"/>
      <c r="N711" s="231"/>
      <c r="O711" s="231"/>
      <c r="P711" s="231"/>
      <c r="Q711" s="231"/>
    </row>
    <row r="712" spans="6:17">
      <c r="F712" s="231"/>
      <c r="G712" s="231"/>
      <c r="H712" s="231"/>
      <c r="I712" s="231"/>
      <c r="J712" s="231"/>
      <c r="K712" s="231"/>
      <c r="L712" s="231"/>
      <c r="M712" s="231"/>
      <c r="N712" s="231"/>
      <c r="O712" s="231"/>
      <c r="P712" s="231"/>
      <c r="Q712" s="231"/>
    </row>
    <row r="713" spans="6:17">
      <c r="F713" s="231"/>
      <c r="G713" s="231"/>
      <c r="H713" s="231"/>
      <c r="I713" s="231"/>
      <c r="J713" s="231"/>
      <c r="K713" s="231"/>
      <c r="L713" s="231"/>
      <c r="M713" s="231"/>
      <c r="N713" s="231"/>
      <c r="O713" s="231"/>
      <c r="P713" s="231"/>
      <c r="Q713" s="231"/>
    </row>
    <row r="714" spans="6:17">
      <c r="F714" s="231"/>
      <c r="G714" s="231"/>
      <c r="H714" s="231"/>
      <c r="I714" s="231"/>
      <c r="J714" s="231"/>
      <c r="K714" s="231"/>
      <c r="L714" s="231"/>
      <c r="M714" s="231"/>
      <c r="N714" s="231"/>
      <c r="O714" s="231"/>
      <c r="P714" s="231"/>
      <c r="Q714" s="231"/>
    </row>
    <row r="715" spans="6:17">
      <c r="F715" s="231"/>
      <c r="G715" s="231"/>
      <c r="H715" s="231"/>
      <c r="I715" s="231"/>
      <c r="J715" s="231"/>
      <c r="K715" s="231"/>
      <c r="L715" s="231"/>
      <c r="M715" s="231"/>
      <c r="N715" s="231"/>
      <c r="O715" s="231"/>
      <c r="P715" s="231"/>
      <c r="Q715" s="231"/>
    </row>
    <row r="716" spans="6:17">
      <c r="F716" s="231"/>
      <c r="G716" s="231"/>
      <c r="H716" s="231"/>
      <c r="I716" s="231"/>
      <c r="J716" s="231"/>
      <c r="K716" s="231"/>
      <c r="L716" s="231"/>
      <c r="M716" s="231"/>
      <c r="N716" s="231"/>
      <c r="O716" s="231"/>
      <c r="P716" s="231"/>
      <c r="Q716" s="231"/>
    </row>
    <row r="717" spans="6:17">
      <c r="F717" s="231"/>
      <c r="G717" s="231"/>
      <c r="H717" s="231"/>
      <c r="I717" s="231"/>
      <c r="J717" s="231"/>
      <c r="K717" s="231"/>
      <c r="L717" s="231"/>
      <c r="M717" s="231"/>
      <c r="N717" s="231"/>
      <c r="O717" s="231"/>
      <c r="P717" s="231"/>
      <c r="Q717" s="231"/>
    </row>
    <row r="718" spans="6:17">
      <c r="F718" s="231"/>
      <c r="G718" s="231"/>
      <c r="H718" s="231"/>
      <c r="I718" s="231"/>
      <c r="J718" s="231"/>
      <c r="K718" s="231"/>
      <c r="L718" s="231"/>
      <c r="M718" s="231"/>
      <c r="N718" s="231"/>
      <c r="O718" s="231"/>
      <c r="P718" s="231"/>
      <c r="Q718" s="231"/>
    </row>
    <row r="719" spans="6:17">
      <c r="F719" s="231"/>
      <c r="G719" s="231"/>
      <c r="H719" s="231"/>
      <c r="I719" s="231"/>
      <c r="J719" s="231"/>
      <c r="K719" s="231"/>
      <c r="L719" s="231"/>
      <c r="M719" s="231"/>
      <c r="N719" s="231"/>
      <c r="O719" s="231"/>
      <c r="P719" s="231"/>
      <c r="Q719" s="231"/>
    </row>
    <row r="720" spans="6:17">
      <c r="F720" s="231"/>
      <c r="G720" s="231"/>
      <c r="H720" s="231"/>
      <c r="I720" s="231"/>
      <c r="J720" s="231"/>
      <c r="K720" s="231"/>
      <c r="L720" s="231"/>
      <c r="M720" s="231"/>
      <c r="N720" s="231"/>
      <c r="O720" s="231"/>
      <c r="P720" s="231"/>
      <c r="Q720" s="231"/>
    </row>
    <row r="721" spans="6:17">
      <c r="F721" s="231"/>
      <c r="G721" s="231"/>
      <c r="H721" s="231"/>
      <c r="I721" s="231"/>
      <c r="J721" s="231"/>
      <c r="K721" s="231"/>
      <c r="L721" s="231"/>
      <c r="M721" s="231"/>
      <c r="N721" s="231"/>
      <c r="O721" s="231"/>
      <c r="P721" s="231"/>
      <c r="Q721" s="231"/>
    </row>
    <row r="722" spans="6:17">
      <c r="F722" s="231"/>
      <c r="G722" s="231"/>
      <c r="H722" s="231"/>
      <c r="I722" s="231"/>
      <c r="J722" s="231"/>
      <c r="K722" s="231"/>
      <c r="L722" s="231"/>
      <c r="M722" s="231"/>
      <c r="N722" s="231"/>
      <c r="O722" s="231"/>
      <c r="P722" s="231"/>
      <c r="Q722" s="231"/>
    </row>
    <row r="723" spans="6:17">
      <c r="F723" s="231"/>
      <c r="G723" s="231"/>
      <c r="H723" s="231"/>
      <c r="I723" s="231"/>
      <c r="J723" s="231"/>
      <c r="K723" s="231"/>
      <c r="L723" s="231"/>
      <c r="M723" s="231"/>
      <c r="N723" s="231"/>
      <c r="O723" s="231"/>
      <c r="P723" s="231"/>
      <c r="Q723" s="231"/>
    </row>
    <row r="724" spans="6:17">
      <c r="F724" s="231"/>
      <c r="G724" s="231"/>
      <c r="H724" s="231"/>
      <c r="I724" s="231"/>
      <c r="J724" s="231"/>
      <c r="K724" s="231"/>
      <c r="L724" s="231"/>
      <c r="M724" s="231"/>
      <c r="N724" s="231"/>
      <c r="O724" s="231"/>
      <c r="P724" s="231"/>
      <c r="Q724" s="231"/>
    </row>
    <row r="725" spans="6:17">
      <c r="F725" s="231"/>
      <c r="G725" s="231"/>
      <c r="H725" s="231"/>
      <c r="I725" s="231"/>
      <c r="J725" s="231"/>
      <c r="K725" s="231"/>
      <c r="L725" s="231"/>
      <c r="M725" s="231"/>
      <c r="N725" s="231"/>
      <c r="O725" s="231"/>
      <c r="P725" s="231"/>
      <c r="Q725" s="231"/>
    </row>
    <row r="726" spans="6:17">
      <c r="F726" s="231"/>
      <c r="G726" s="231"/>
      <c r="H726" s="231"/>
      <c r="I726" s="231"/>
      <c r="J726" s="231"/>
      <c r="K726" s="231"/>
      <c r="L726" s="231"/>
      <c r="M726" s="231"/>
      <c r="N726" s="231"/>
      <c r="O726" s="231"/>
      <c r="P726" s="231"/>
      <c r="Q726" s="231"/>
    </row>
    <row r="727" spans="6:17">
      <c r="F727" s="231"/>
      <c r="G727" s="231"/>
      <c r="H727" s="231"/>
      <c r="I727" s="231"/>
      <c r="J727" s="231"/>
      <c r="K727" s="231"/>
      <c r="L727" s="231"/>
      <c r="M727" s="231"/>
      <c r="N727" s="231"/>
      <c r="O727" s="231"/>
      <c r="P727" s="231"/>
      <c r="Q727" s="231"/>
    </row>
    <row r="728" spans="6:17">
      <c r="F728" s="231"/>
      <c r="G728" s="231"/>
      <c r="H728" s="231"/>
      <c r="I728" s="231"/>
      <c r="J728" s="231"/>
      <c r="K728" s="231"/>
      <c r="L728" s="231"/>
      <c r="M728" s="231"/>
      <c r="N728" s="231"/>
      <c r="O728" s="231"/>
      <c r="P728" s="231"/>
      <c r="Q728" s="231"/>
    </row>
    <row r="729" spans="6:17">
      <c r="F729" s="231"/>
      <c r="G729" s="231"/>
      <c r="H729" s="231"/>
      <c r="I729" s="231"/>
      <c r="J729" s="231"/>
      <c r="K729" s="231"/>
      <c r="L729" s="231"/>
      <c r="M729" s="231"/>
      <c r="N729" s="231"/>
      <c r="O729" s="231"/>
      <c r="P729" s="231"/>
      <c r="Q729" s="231"/>
    </row>
    <row r="730" spans="6:17">
      <c r="F730" s="231"/>
      <c r="G730" s="231"/>
      <c r="H730" s="231"/>
      <c r="I730" s="231"/>
      <c r="J730" s="231"/>
      <c r="K730" s="231"/>
      <c r="L730" s="231"/>
      <c r="M730" s="231"/>
      <c r="N730" s="231"/>
      <c r="O730" s="231"/>
      <c r="P730" s="231"/>
      <c r="Q730" s="231"/>
    </row>
    <row r="731" spans="6:17">
      <c r="F731" s="231"/>
      <c r="G731" s="231"/>
      <c r="H731" s="231"/>
      <c r="I731" s="231"/>
      <c r="J731" s="231"/>
      <c r="K731" s="231"/>
      <c r="L731" s="231"/>
      <c r="M731" s="231"/>
      <c r="N731" s="231"/>
      <c r="O731" s="231"/>
      <c r="P731" s="231"/>
      <c r="Q731" s="231"/>
    </row>
    <row r="732" spans="6:17">
      <c r="F732" s="231"/>
      <c r="G732" s="231"/>
      <c r="H732" s="231"/>
      <c r="I732" s="231"/>
      <c r="J732" s="231"/>
      <c r="K732" s="231"/>
      <c r="L732" s="231"/>
      <c r="M732" s="231"/>
      <c r="N732" s="231"/>
      <c r="O732" s="231"/>
      <c r="P732" s="231"/>
      <c r="Q732" s="231"/>
    </row>
    <row r="733" spans="6:17">
      <c r="F733" s="231"/>
      <c r="G733" s="231"/>
      <c r="H733" s="231"/>
      <c r="I733" s="231"/>
      <c r="J733" s="231"/>
      <c r="K733" s="231"/>
      <c r="L733" s="231"/>
      <c r="M733" s="231"/>
      <c r="N733" s="231"/>
      <c r="O733" s="231"/>
      <c r="P733" s="231"/>
      <c r="Q733" s="231"/>
    </row>
    <row r="734" spans="6:17">
      <c r="F734" s="231"/>
      <c r="G734" s="231"/>
      <c r="H734" s="231"/>
      <c r="I734" s="231"/>
      <c r="J734" s="231"/>
      <c r="K734" s="231"/>
      <c r="L734" s="231"/>
      <c r="M734" s="231"/>
      <c r="N734" s="231"/>
      <c r="O734" s="231"/>
      <c r="P734" s="231"/>
      <c r="Q734" s="231"/>
    </row>
    <row r="735" spans="6:17">
      <c r="F735" s="231"/>
      <c r="G735" s="231"/>
      <c r="H735" s="231"/>
      <c r="I735" s="231"/>
      <c r="J735" s="231"/>
      <c r="K735" s="231"/>
      <c r="L735" s="231"/>
      <c r="M735" s="231"/>
      <c r="N735" s="231"/>
      <c r="O735" s="231"/>
      <c r="P735" s="231"/>
      <c r="Q735" s="231"/>
    </row>
    <row r="736" spans="6:17">
      <c r="F736" s="231"/>
      <c r="G736" s="231"/>
      <c r="H736" s="231"/>
      <c r="I736" s="231"/>
      <c r="J736" s="231"/>
      <c r="K736" s="231"/>
      <c r="L736" s="231"/>
      <c r="M736" s="231"/>
      <c r="N736" s="231"/>
      <c r="O736" s="231"/>
      <c r="P736" s="231"/>
      <c r="Q736" s="231"/>
    </row>
    <row r="737" spans="6:17">
      <c r="F737" s="231"/>
      <c r="G737" s="231"/>
      <c r="H737" s="231"/>
      <c r="I737" s="231"/>
      <c r="J737" s="231"/>
      <c r="K737" s="231"/>
      <c r="L737" s="231"/>
      <c r="M737" s="231"/>
      <c r="N737" s="231"/>
      <c r="O737" s="231"/>
      <c r="P737" s="231"/>
      <c r="Q737" s="231"/>
    </row>
    <row r="738" spans="6:17">
      <c r="F738" s="231"/>
      <c r="G738" s="231"/>
      <c r="H738" s="231"/>
      <c r="I738" s="231"/>
      <c r="J738" s="231"/>
      <c r="K738" s="231"/>
      <c r="L738" s="231"/>
      <c r="M738" s="231"/>
      <c r="N738" s="231"/>
      <c r="O738" s="231"/>
      <c r="P738" s="231"/>
      <c r="Q738" s="231"/>
    </row>
    <row r="739" spans="6:17">
      <c r="F739" s="231"/>
      <c r="G739" s="231"/>
      <c r="H739" s="231"/>
      <c r="I739" s="231"/>
      <c r="J739" s="231"/>
      <c r="K739" s="231"/>
      <c r="L739" s="231"/>
      <c r="M739" s="231"/>
      <c r="N739" s="231"/>
      <c r="O739" s="231"/>
      <c r="P739" s="231"/>
      <c r="Q739" s="231"/>
    </row>
    <row r="740" spans="6:17">
      <c r="F740" s="231"/>
      <c r="G740" s="231"/>
      <c r="H740" s="231"/>
      <c r="I740" s="231"/>
      <c r="J740" s="231"/>
      <c r="K740" s="231"/>
      <c r="L740" s="231"/>
      <c r="M740" s="231"/>
      <c r="N740" s="231"/>
      <c r="O740" s="231"/>
      <c r="P740" s="231"/>
      <c r="Q740" s="231"/>
    </row>
    <row r="741" spans="6:17">
      <c r="F741" s="231"/>
      <c r="G741" s="231"/>
      <c r="H741" s="231"/>
      <c r="I741" s="231"/>
      <c r="J741" s="231"/>
      <c r="K741" s="231"/>
      <c r="L741" s="231"/>
      <c r="M741" s="231"/>
      <c r="N741" s="231"/>
      <c r="O741" s="231"/>
      <c r="P741" s="231"/>
      <c r="Q741" s="231"/>
    </row>
    <row r="742" spans="6:17">
      <c r="F742" s="231"/>
      <c r="G742" s="231"/>
      <c r="H742" s="231"/>
      <c r="I742" s="231"/>
      <c r="J742" s="231"/>
      <c r="K742" s="231"/>
      <c r="L742" s="231"/>
      <c r="M742" s="231"/>
      <c r="N742" s="231"/>
      <c r="O742" s="231"/>
      <c r="P742" s="231"/>
      <c r="Q742" s="231"/>
    </row>
    <row r="743" spans="6:17">
      <c r="F743" s="231"/>
      <c r="G743" s="231"/>
      <c r="H743" s="231"/>
      <c r="I743" s="231"/>
      <c r="J743" s="231"/>
      <c r="K743" s="231"/>
      <c r="L743" s="231"/>
      <c r="M743" s="231"/>
      <c r="N743" s="231"/>
      <c r="O743" s="231"/>
      <c r="P743" s="231"/>
      <c r="Q743" s="231"/>
    </row>
    <row r="744" spans="6:17">
      <c r="F744" s="231"/>
      <c r="G744" s="231"/>
      <c r="H744" s="231"/>
      <c r="I744" s="231"/>
      <c r="J744" s="231"/>
      <c r="K744" s="231"/>
      <c r="L744" s="231"/>
      <c r="M744" s="231"/>
      <c r="N744" s="231"/>
      <c r="O744" s="231"/>
      <c r="P744" s="231"/>
      <c r="Q744" s="231"/>
    </row>
    <row r="745" spans="6:17">
      <c r="F745" s="231"/>
      <c r="G745" s="231"/>
      <c r="H745" s="231"/>
      <c r="I745" s="231"/>
      <c r="J745" s="231"/>
      <c r="K745" s="231"/>
      <c r="L745" s="231"/>
      <c r="M745" s="231"/>
      <c r="N745" s="231"/>
      <c r="O745" s="231"/>
      <c r="P745" s="231"/>
      <c r="Q745" s="231"/>
    </row>
    <row r="746" spans="6:17">
      <c r="F746" s="231"/>
      <c r="G746" s="231"/>
      <c r="H746" s="231"/>
      <c r="I746" s="231"/>
      <c r="J746" s="231"/>
      <c r="K746" s="231"/>
      <c r="L746" s="231"/>
      <c r="M746" s="231"/>
      <c r="N746" s="231"/>
      <c r="O746" s="231"/>
      <c r="P746" s="231"/>
      <c r="Q746" s="231"/>
    </row>
    <row r="747" spans="6:17">
      <c r="F747" s="231"/>
      <c r="G747" s="231"/>
      <c r="H747" s="231"/>
      <c r="I747" s="231"/>
      <c r="J747" s="231"/>
      <c r="K747" s="231"/>
      <c r="L747" s="231"/>
      <c r="M747" s="231"/>
      <c r="N747" s="231"/>
      <c r="O747" s="231"/>
      <c r="P747" s="231"/>
      <c r="Q747" s="231"/>
    </row>
    <row r="748" spans="6:17">
      <c r="F748" s="231"/>
      <c r="G748" s="231"/>
      <c r="H748" s="231"/>
      <c r="I748" s="231"/>
      <c r="J748" s="231"/>
      <c r="K748" s="231"/>
      <c r="L748" s="231"/>
      <c r="M748" s="231"/>
      <c r="N748" s="231"/>
      <c r="O748" s="231"/>
      <c r="P748" s="231"/>
      <c r="Q748" s="231"/>
    </row>
    <row r="749" spans="6:17">
      <c r="F749" s="231"/>
      <c r="G749" s="231"/>
      <c r="H749" s="231"/>
      <c r="I749" s="231"/>
      <c r="J749" s="231"/>
      <c r="K749" s="231"/>
      <c r="L749" s="231"/>
      <c r="M749" s="231"/>
      <c r="N749" s="231"/>
      <c r="O749" s="231"/>
      <c r="P749" s="231"/>
      <c r="Q749" s="231"/>
    </row>
    <row r="750" spans="6:17">
      <c r="F750" s="231"/>
      <c r="G750" s="231"/>
      <c r="H750" s="231"/>
      <c r="I750" s="231"/>
      <c r="J750" s="231"/>
      <c r="K750" s="231"/>
      <c r="L750" s="231"/>
      <c r="M750" s="231"/>
      <c r="N750" s="231"/>
      <c r="O750" s="231"/>
      <c r="P750" s="231"/>
      <c r="Q750" s="231"/>
    </row>
    <row r="751" spans="6:17">
      <c r="F751" s="231"/>
      <c r="G751" s="231"/>
      <c r="H751" s="231"/>
      <c r="I751" s="231"/>
      <c r="J751" s="231"/>
      <c r="K751" s="231"/>
      <c r="L751" s="231"/>
      <c r="M751" s="231"/>
      <c r="N751" s="231"/>
      <c r="O751" s="231"/>
      <c r="P751" s="231"/>
      <c r="Q751" s="231"/>
    </row>
    <row r="752" spans="6:17">
      <c r="F752" s="231"/>
      <c r="G752" s="231"/>
      <c r="H752" s="231"/>
      <c r="I752" s="231"/>
      <c r="J752" s="231"/>
      <c r="K752" s="231"/>
      <c r="L752" s="231"/>
      <c r="M752" s="231"/>
      <c r="N752" s="231"/>
      <c r="O752" s="231"/>
      <c r="P752" s="231"/>
      <c r="Q752" s="231"/>
    </row>
    <row r="753" spans="6:17">
      <c r="F753" s="231"/>
      <c r="G753" s="231"/>
      <c r="H753" s="231"/>
      <c r="I753" s="231"/>
      <c r="J753" s="231"/>
      <c r="K753" s="231"/>
      <c r="L753" s="231"/>
      <c r="M753" s="231"/>
      <c r="N753" s="231"/>
      <c r="O753" s="231"/>
      <c r="P753" s="231"/>
      <c r="Q753" s="231"/>
    </row>
    <row r="754" spans="6:17">
      <c r="F754" s="231"/>
      <c r="G754" s="231"/>
      <c r="H754" s="231"/>
      <c r="I754" s="231"/>
      <c r="J754" s="231"/>
      <c r="K754" s="231"/>
      <c r="L754" s="231"/>
      <c r="M754" s="231"/>
      <c r="N754" s="231"/>
      <c r="O754" s="231"/>
      <c r="P754" s="231"/>
      <c r="Q754" s="231"/>
    </row>
    <row r="755" spans="6:17">
      <c r="F755" s="231"/>
      <c r="G755" s="231"/>
      <c r="H755" s="231"/>
      <c r="I755" s="231"/>
      <c r="J755" s="231"/>
      <c r="K755" s="231"/>
      <c r="L755" s="231"/>
      <c r="M755" s="231"/>
      <c r="N755" s="231"/>
      <c r="O755" s="231"/>
      <c r="P755" s="231"/>
      <c r="Q755" s="231"/>
    </row>
    <row r="756" spans="6:17">
      <c r="F756" s="231"/>
      <c r="G756" s="231"/>
      <c r="H756" s="231"/>
      <c r="I756" s="231"/>
      <c r="J756" s="231"/>
      <c r="K756" s="231"/>
      <c r="L756" s="231"/>
      <c r="M756" s="231"/>
      <c r="N756" s="231"/>
      <c r="O756" s="231"/>
      <c r="P756" s="231"/>
      <c r="Q756" s="231"/>
    </row>
    <row r="757" spans="6:17">
      <c r="F757" s="231"/>
      <c r="G757" s="231"/>
      <c r="H757" s="231"/>
      <c r="I757" s="231"/>
      <c r="J757" s="231"/>
      <c r="K757" s="231"/>
      <c r="L757" s="231"/>
      <c r="M757" s="231"/>
      <c r="N757" s="231"/>
      <c r="O757" s="231"/>
      <c r="P757" s="231"/>
      <c r="Q757" s="231"/>
    </row>
    <row r="758" spans="6:17">
      <c r="F758" s="231"/>
      <c r="G758" s="231"/>
      <c r="H758" s="231"/>
      <c r="I758" s="231"/>
      <c r="J758" s="231"/>
      <c r="K758" s="231"/>
      <c r="L758" s="231"/>
      <c r="M758" s="231"/>
      <c r="N758" s="231"/>
      <c r="O758" s="231"/>
      <c r="P758" s="231"/>
      <c r="Q758" s="231"/>
    </row>
    <row r="759" spans="6:17">
      <c r="F759" s="231"/>
      <c r="G759" s="231"/>
      <c r="H759" s="231"/>
      <c r="I759" s="231"/>
      <c r="J759" s="231"/>
      <c r="K759" s="231"/>
      <c r="L759" s="231"/>
      <c r="M759" s="231"/>
      <c r="N759" s="231"/>
      <c r="O759" s="231"/>
      <c r="P759" s="231"/>
      <c r="Q759" s="231"/>
    </row>
    <row r="760" spans="6:17">
      <c r="F760" s="231"/>
      <c r="G760" s="231"/>
      <c r="H760" s="231"/>
      <c r="I760" s="231"/>
      <c r="J760" s="231"/>
      <c r="K760" s="231"/>
      <c r="L760" s="231"/>
      <c r="M760" s="231"/>
      <c r="N760" s="231"/>
      <c r="O760" s="231"/>
      <c r="P760" s="231"/>
      <c r="Q760" s="231"/>
    </row>
    <row r="761" spans="6:17">
      <c r="F761" s="231"/>
      <c r="G761" s="231"/>
      <c r="H761" s="231"/>
      <c r="I761" s="231"/>
      <c r="J761" s="231"/>
      <c r="K761" s="231"/>
      <c r="L761" s="231"/>
      <c r="M761" s="231"/>
      <c r="N761" s="231"/>
      <c r="O761" s="231"/>
      <c r="P761" s="231"/>
      <c r="Q761" s="231"/>
    </row>
    <row r="762" spans="6:17">
      <c r="F762" s="231"/>
      <c r="G762" s="231"/>
      <c r="H762" s="231"/>
      <c r="I762" s="231"/>
      <c r="J762" s="231"/>
      <c r="K762" s="231"/>
      <c r="L762" s="231"/>
      <c r="M762" s="231"/>
      <c r="N762" s="231"/>
      <c r="O762" s="231"/>
      <c r="P762" s="231"/>
      <c r="Q762" s="231"/>
    </row>
    <row r="763" spans="6:17">
      <c r="F763" s="231"/>
      <c r="G763" s="231"/>
      <c r="H763" s="231"/>
      <c r="I763" s="231"/>
      <c r="J763" s="231"/>
      <c r="K763" s="231"/>
      <c r="L763" s="231"/>
      <c r="M763" s="231"/>
      <c r="N763" s="231"/>
      <c r="O763" s="231"/>
      <c r="P763" s="231"/>
      <c r="Q763" s="231"/>
    </row>
    <row r="764" spans="6:17">
      <c r="F764" s="231"/>
      <c r="G764" s="231"/>
      <c r="H764" s="231"/>
      <c r="I764" s="231"/>
      <c r="J764" s="231"/>
      <c r="K764" s="231"/>
      <c r="L764" s="231"/>
      <c r="M764" s="231"/>
      <c r="N764" s="231"/>
      <c r="O764" s="231"/>
      <c r="P764" s="231"/>
      <c r="Q764" s="231"/>
    </row>
    <row r="765" spans="6:17">
      <c r="F765" s="231"/>
      <c r="G765" s="231"/>
      <c r="H765" s="231"/>
      <c r="I765" s="231"/>
      <c r="J765" s="231"/>
      <c r="K765" s="231"/>
      <c r="L765" s="231"/>
      <c r="M765" s="231"/>
      <c r="N765" s="231"/>
      <c r="O765" s="231"/>
      <c r="P765" s="231"/>
      <c r="Q765" s="231"/>
    </row>
    <row r="766" spans="6:17">
      <c r="F766" s="231"/>
      <c r="G766" s="231"/>
      <c r="H766" s="231"/>
      <c r="I766" s="231"/>
      <c r="J766" s="231"/>
      <c r="K766" s="231"/>
      <c r="L766" s="231"/>
      <c r="M766" s="231"/>
      <c r="N766" s="231"/>
      <c r="O766" s="231"/>
      <c r="P766" s="231"/>
      <c r="Q766" s="231"/>
    </row>
    <row r="767" spans="6:17">
      <c r="F767" s="231"/>
      <c r="G767" s="231"/>
      <c r="H767" s="231"/>
      <c r="I767" s="231"/>
      <c r="J767" s="231"/>
      <c r="K767" s="231"/>
      <c r="L767" s="231"/>
      <c r="M767" s="231"/>
      <c r="N767" s="231"/>
      <c r="O767" s="231"/>
      <c r="P767" s="231"/>
      <c r="Q767" s="231"/>
    </row>
    <row r="768" spans="6:17">
      <c r="F768" s="231"/>
      <c r="G768" s="231"/>
      <c r="H768" s="231"/>
      <c r="I768" s="231"/>
      <c r="J768" s="231"/>
      <c r="K768" s="231"/>
      <c r="L768" s="231"/>
      <c r="M768" s="231"/>
      <c r="N768" s="231"/>
      <c r="O768" s="231"/>
      <c r="P768" s="231"/>
      <c r="Q768" s="231"/>
    </row>
    <row r="769" spans="6:17">
      <c r="F769" s="231"/>
      <c r="G769" s="231"/>
      <c r="H769" s="231"/>
      <c r="I769" s="231"/>
      <c r="J769" s="231"/>
      <c r="K769" s="231"/>
      <c r="L769" s="231"/>
      <c r="M769" s="231"/>
      <c r="N769" s="231"/>
      <c r="O769" s="231"/>
      <c r="P769" s="231"/>
      <c r="Q769" s="231"/>
    </row>
    <row r="770" spans="6:17">
      <c r="F770" s="231"/>
      <c r="G770" s="231"/>
      <c r="H770" s="231"/>
      <c r="I770" s="231"/>
      <c r="J770" s="231"/>
      <c r="K770" s="231"/>
      <c r="L770" s="231"/>
      <c r="M770" s="231"/>
      <c r="N770" s="231"/>
      <c r="O770" s="231"/>
      <c r="P770" s="231"/>
      <c r="Q770" s="231"/>
    </row>
    <row r="771" spans="6:17">
      <c r="F771" s="231"/>
      <c r="G771" s="231"/>
      <c r="H771" s="231"/>
      <c r="I771" s="231"/>
      <c r="J771" s="231"/>
      <c r="K771" s="231"/>
      <c r="L771" s="231"/>
      <c r="M771" s="231"/>
      <c r="N771" s="231"/>
      <c r="O771" s="231"/>
      <c r="P771" s="231"/>
      <c r="Q771" s="231"/>
    </row>
    <row r="772" spans="6:17">
      <c r="F772" s="231"/>
      <c r="G772" s="231"/>
      <c r="H772" s="231"/>
      <c r="I772" s="231"/>
      <c r="J772" s="231"/>
      <c r="K772" s="231"/>
      <c r="L772" s="231"/>
      <c r="M772" s="231"/>
      <c r="N772" s="231"/>
      <c r="O772" s="231"/>
      <c r="P772" s="231"/>
      <c r="Q772" s="231"/>
    </row>
    <row r="773" spans="6:17">
      <c r="F773" s="231"/>
      <c r="G773" s="231"/>
      <c r="H773" s="231"/>
      <c r="I773" s="231"/>
      <c r="J773" s="231"/>
      <c r="K773" s="231"/>
      <c r="L773" s="231"/>
      <c r="M773" s="231"/>
      <c r="N773" s="231"/>
      <c r="O773" s="231"/>
      <c r="P773" s="231"/>
      <c r="Q773" s="231"/>
    </row>
    <row r="774" spans="6:17">
      <c r="F774" s="231"/>
      <c r="G774" s="231"/>
      <c r="H774" s="231"/>
      <c r="I774" s="231"/>
      <c r="J774" s="231"/>
      <c r="K774" s="231"/>
      <c r="L774" s="231"/>
      <c r="M774" s="231"/>
      <c r="N774" s="231"/>
      <c r="O774" s="231"/>
      <c r="P774" s="231"/>
      <c r="Q774" s="231"/>
    </row>
    <row r="775" spans="6:17">
      <c r="F775" s="231"/>
      <c r="G775" s="231"/>
      <c r="H775" s="231"/>
      <c r="I775" s="231"/>
      <c r="J775" s="231"/>
      <c r="K775" s="231"/>
      <c r="L775" s="231"/>
      <c r="M775" s="231"/>
      <c r="N775" s="231"/>
      <c r="O775" s="231"/>
      <c r="P775" s="231"/>
      <c r="Q775" s="231"/>
    </row>
    <row r="776" spans="6:17">
      <c r="F776" s="231"/>
      <c r="G776" s="231"/>
      <c r="H776" s="231"/>
      <c r="I776" s="231"/>
      <c r="J776" s="231"/>
      <c r="K776" s="231"/>
      <c r="L776" s="231"/>
      <c r="M776" s="231"/>
      <c r="N776" s="231"/>
      <c r="O776" s="231"/>
      <c r="P776" s="231"/>
      <c r="Q776" s="231"/>
    </row>
    <row r="777" spans="6:17">
      <c r="F777" s="231"/>
      <c r="G777" s="231"/>
      <c r="H777" s="231"/>
      <c r="I777" s="231"/>
      <c r="J777" s="231"/>
      <c r="K777" s="231"/>
      <c r="L777" s="231"/>
      <c r="M777" s="231"/>
      <c r="N777" s="231"/>
      <c r="O777" s="231"/>
      <c r="P777" s="231"/>
      <c r="Q777" s="231"/>
    </row>
    <row r="778" spans="6:17">
      <c r="F778" s="231"/>
      <c r="G778" s="231"/>
      <c r="H778" s="231"/>
      <c r="I778" s="231"/>
      <c r="J778" s="231"/>
      <c r="K778" s="231"/>
      <c r="L778" s="231"/>
      <c r="M778" s="231"/>
      <c r="N778" s="231"/>
      <c r="O778" s="231"/>
      <c r="P778" s="231"/>
      <c r="Q778" s="231"/>
    </row>
    <row r="779" spans="6:17">
      <c r="F779" s="231"/>
      <c r="G779" s="231"/>
      <c r="H779" s="231"/>
      <c r="I779" s="231"/>
      <c r="J779" s="231"/>
      <c r="K779" s="231"/>
      <c r="L779" s="231"/>
      <c r="M779" s="231"/>
      <c r="N779" s="231"/>
      <c r="O779" s="231"/>
      <c r="P779" s="231"/>
      <c r="Q779" s="231"/>
    </row>
    <row r="780" spans="6:17">
      <c r="F780" s="231"/>
      <c r="G780" s="231"/>
      <c r="H780" s="231"/>
      <c r="I780" s="231"/>
      <c r="J780" s="231"/>
      <c r="K780" s="231"/>
      <c r="L780" s="231"/>
      <c r="M780" s="231"/>
      <c r="N780" s="231"/>
      <c r="O780" s="231"/>
      <c r="P780" s="231"/>
      <c r="Q780" s="231"/>
    </row>
    <row r="781" spans="6:17">
      <c r="F781" s="231"/>
      <c r="G781" s="231"/>
      <c r="H781" s="231"/>
      <c r="I781" s="231"/>
      <c r="J781" s="231"/>
      <c r="K781" s="231"/>
      <c r="L781" s="231"/>
      <c r="M781" s="231"/>
      <c r="N781" s="231"/>
      <c r="O781" s="231"/>
      <c r="P781" s="231"/>
      <c r="Q781" s="231"/>
    </row>
    <row r="782" spans="6:17">
      <c r="F782" s="231"/>
      <c r="G782" s="231"/>
      <c r="H782" s="231"/>
      <c r="I782" s="231"/>
      <c r="J782" s="231"/>
      <c r="K782" s="231"/>
      <c r="L782" s="231"/>
      <c r="M782" s="231"/>
      <c r="N782" s="231"/>
      <c r="O782" s="231"/>
      <c r="P782" s="231"/>
      <c r="Q782" s="231"/>
    </row>
    <row r="783" spans="6:17">
      <c r="F783" s="231"/>
      <c r="G783" s="231"/>
      <c r="H783" s="231"/>
      <c r="I783" s="231"/>
      <c r="J783" s="231"/>
      <c r="K783" s="231"/>
      <c r="L783" s="231"/>
      <c r="M783" s="231"/>
      <c r="N783" s="231"/>
      <c r="O783" s="231"/>
      <c r="P783" s="231"/>
      <c r="Q783" s="231"/>
    </row>
    <row r="784" spans="6:17">
      <c r="F784" s="231"/>
      <c r="G784" s="231"/>
      <c r="H784" s="231"/>
      <c r="I784" s="231"/>
      <c r="J784" s="231"/>
      <c r="K784" s="231"/>
      <c r="L784" s="231"/>
      <c r="M784" s="231"/>
      <c r="N784" s="231"/>
      <c r="O784" s="231"/>
      <c r="P784" s="231"/>
      <c r="Q784" s="231"/>
    </row>
    <row r="785" spans="6:17">
      <c r="F785" s="231"/>
      <c r="G785" s="231"/>
      <c r="H785" s="231"/>
      <c r="I785" s="231"/>
      <c r="J785" s="231"/>
      <c r="K785" s="231"/>
      <c r="L785" s="231"/>
      <c r="M785" s="231"/>
      <c r="N785" s="231"/>
      <c r="O785" s="231"/>
      <c r="P785" s="231"/>
      <c r="Q785" s="231"/>
    </row>
    <row r="786" spans="6:17">
      <c r="F786" s="231"/>
      <c r="G786" s="231"/>
      <c r="H786" s="231"/>
      <c r="I786" s="231"/>
      <c r="J786" s="231"/>
      <c r="K786" s="231"/>
      <c r="L786" s="231"/>
      <c r="M786" s="231"/>
      <c r="N786" s="231"/>
      <c r="O786" s="231"/>
      <c r="P786" s="231"/>
      <c r="Q786" s="231"/>
    </row>
    <row r="787" spans="6:17">
      <c r="F787" s="231"/>
      <c r="G787" s="231"/>
      <c r="H787" s="231"/>
      <c r="I787" s="231"/>
      <c r="J787" s="231"/>
      <c r="K787" s="231"/>
      <c r="L787" s="231"/>
      <c r="M787" s="231"/>
      <c r="N787" s="231"/>
      <c r="O787" s="231"/>
      <c r="P787" s="231"/>
      <c r="Q787" s="231"/>
    </row>
    <row r="788" spans="6:17">
      <c r="F788" s="231"/>
      <c r="G788" s="231"/>
      <c r="H788" s="231"/>
      <c r="I788" s="231"/>
      <c r="J788" s="231"/>
      <c r="K788" s="231"/>
      <c r="L788" s="231"/>
      <c r="M788" s="231"/>
      <c r="N788" s="231"/>
      <c r="O788" s="231"/>
      <c r="P788" s="231"/>
      <c r="Q788" s="231"/>
    </row>
    <row r="789" spans="6:17">
      <c r="F789" s="231"/>
      <c r="G789" s="231"/>
      <c r="H789" s="231"/>
      <c r="I789" s="231"/>
      <c r="J789" s="231"/>
      <c r="K789" s="231"/>
      <c r="L789" s="231"/>
      <c r="M789" s="231"/>
      <c r="N789" s="231"/>
      <c r="O789" s="231"/>
      <c r="P789" s="231"/>
      <c r="Q789" s="231"/>
    </row>
    <row r="790" spans="6:17">
      <c r="F790" s="231"/>
      <c r="G790" s="231"/>
      <c r="H790" s="231"/>
      <c r="I790" s="231"/>
      <c r="J790" s="231"/>
      <c r="K790" s="231"/>
      <c r="L790" s="231"/>
      <c r="M790" s="231"/>
      <c r="N790" s="231"/>
      <c r="O790" s="231"/>
      <c r="P790" s="231"/>
      <c r="Q790" s="231"/>
    </row>
    <row r="791" spans="6:17">
      <c r="F791" s="231"/>
      <c r="G791" s="231"/>
      <c r="H791" s="231"/>
      <c r="I791" s="231"/>
      <c r="J791" s="231"/>
      <c r="K791" s="231"/>
      <c r="L791" s="231"/>
      <c r="M791" s="231"/>
      <c r="N791" s="231"/>
      <c r="O791" s="231"/>
      <c r="P791" s="231"/>
      <c r="Q791" s="231"/>
    </row>
    <row r="792" spans="6:17">
      <c r="F792" s="231"/>
      <c r="G792" s="231"/>
      <c r="H792" s="231"/>
      <c r="I792" s="231"/>
      <c r="J792" s="231"/>
      <c r="K792" s="231"/>
      <c r="L792" s="231"/>
      <c r="M792" s="231"/>
      <c r="N792" s="231"/>
      <c r="O792" s="231"/>
      <c r="P792" s="231"/>
      <c r="Q792" s="231"/>
    </row>
    <row r="793" spans="6:17">
      <c r="F793" s="231"/>
      <c r="G793" s="231"/>
      <c r="H793" s="231"/>
      <c r="I793" s="231"/>
      <c r="J793" s="231"/>
      <c r="K793" s="231"/>
      <c r="L793" s="231"/>
      <c r="M793" s="231"/>
      <c r="N793" s="231"/>
      <c r="O793" s="231"/>
      <c r="P793" s="231"/>
      <c r="Q793" s="231"/>
    </row>
    <row r="794" spans="6:17">
      <c r="F794" s="231"/>
      <c r="G794" s="231"/>
      <c r="H794" s="231"/>
      <c r="I794" s="231"/>
      <c r="J794" s="231"/>
      <c r="K794" s="231"/>
      <c r="L794" s="231"/>
      <c r="M794" s="231"/>
      <c r="N794" s="231"/>
      <c r="O794" s="231"/>
      <c r="P794" s="231"/>
      <c r="Q794" s="231"/>
    </row>
    <row r="795" spans="6:17">
      <c r="F795" s="231"/>
      <c r="G795" s="231"/>
      <c r="H795" s="231"/>
      <c r="I795" s="231"/>
      <c r="J795" s="231"/>
      <c r="K795" s="231"/>
      <c r="L795" s="231"/>
      <c r="M795" s="231"/>
      <c r="N795" s="231"/>
      <c r="O795" s="231"/>
      <c r="P795" s="231"/>
      <c r="Q795" s="231"/>
    </row>
    <row r="796" spans="6:17">
      <c r="F796" s="231"/>
      <c r="G796" s="231"/>
      <c r="H796" s="231"/>
      <c r="I796" s="231"/>
      <c r="J796" s="231"/>
      <c r="K796" s="231"/>
      <c r="L796" s="231"/>
      <c r="M796" s="231"/>
      <c r="N796" s="231"/>
      <c r="O796" s="231"/>
      <c r="P796" s="231"/>
      <c r="Q796" s="231"/>
    </row>
    <row r="797" spans="6:17">
      <c r="F797" s="231"/>
      <c r="G797" s="231"/>
      <c r="H797" s="231"/>
      <c r="I797" s="231"/>
      <c r="J797" s="231"/>
      <c r="K797" s="231"/>
      <c r="L797" s="231"/>
      <c r="M797" s="231"/>
      <c r="N797" s="231"/>
      <c r="O797" s="231"/>
      <c r="P797" s="231"/>
      <c r="Q797" s="231"/>
    </row>
    <row r="798" spans="6:17">
      <c r="F798" s="231"/>
      <c r="G798" s="231"/>
      <c r="H798" s="231"/>
      <c r="I798" s="231"/>
      <c r="J798" s="231"/>
      <c r="K798" s="231"/>
      <c r="L798" s="231"/>
      <c r="M798" s="231"/>
      <c r="N798" s="231"/>
      <c r="O798" s="231"/>
      <c r="P798" s="231"/>
      <c r="Q798" s="231"/>
    </row>
    <row r="799" spans="6:17">
      <c r="F799" s="231"/>
      <c r="G799" s="231"/>
      <c r="H799" s="231"/>
      <c r="I799" s="231"/>
      <c r="J799" s="231"/>
      <c r="K799" s="231"/>
      <c r="L799" s="231"/>
      <c r="M799" s="231"/>
      <c r="N799" s="231"/>
      <c r="O799" s="231"/>
      <c r="P799" s="231"/>
      <c r="Q799" s="231"/>
    </row>
    <row r="800" spans="6:17">
      <c r="F800" s="231"/>
      <c r="G800" s="231"/>
      <c r="H800" s="231"/>
      <c r="I800" s="231"/>
      <c r="J800" s="231"/>
      <c r="K800" s="231"/>
      <c r="L800" s="231"/>
      <c r="M800" s="231"/>
      <c r="N800" s="231"/>
      <c r="O800" s="231"/>
      <c r="P800" s="231"/>
      <c r="Q800" s="231"/>
    </row>
    <row r="801" spans="6:17">
      <c r="F801" s="231"/>
      <c r="G801" s="231"/>
      <c r="H801" s="231"/>
      <c r="I801" s="231"/>
      <c r="J801" s="231"/>
      <c r="K801" s="231"/>
      <c r="L801" s="231"/>
      <c r="M801" s="231"/>
      <c r="N801" s="231"/>
      <c r="O801" s="231"/>
      <c r="P801" s="231"/>
      <c r="Q801" s="231"/>
    </row>
    <row r="802" spans="6:17">
      <c r="F802" s="231"/>
      <c r="G802" s="231"/>
      <c r="H802" s="231"/>
      <c r="I802" s="231"/>
      <c r="J802" s="231"/>
      <c r="K802" s="231"/>
      <c r="L802" s="231"/>
      <c r="M802" s="231"/>
      <c r="N802" s="231"/>
      <c r="O802" s="231"/>
      <c r="P802" s="231"/>
      <c r="Q802" s="231"/>
    </row>
    <row r="803" spans="6:17">
      <c r="F803" s="231"/>
      <c r="G803" s="231"/>
      <c r="H803" s="231"/>
      <c r="I803" s="231"/>
      <c r="J803" s="231"/>
      <c r="K803" s="231"/>
      <c r="L803" s="231"/>
      <c r="M803" s="231"/>
      <c r="N803" s="231"/>
      <c r="O803" s="231"/>
      <c r="P803" s="231"/>
      <c r="Q803" s="231"/>
    </row>
    <row r="804" spans="6:17">
      <c r="F804" s="231"/>
      <c r="G804" s="231"/>
      <c r="H804" s="231"/>
      <c r="I804" s="231"/>
      <c r="J804" s="231"/>
      <c r="K804" s="231"/>
      <c r="L804" s="231"/>
      <c r="M804" s="231"/>
      <c r="N804" s="231"/>
      <c r="O804" s="231"/>
      <c r="P804" s="231"/>
      <c r="Q804" s="231"/>
    </row>
    <row r="805" spans="6:17">
      <c r="F805" s="231"/>
      <c r="G805" s="231"/>
      <c r="H805" s="231"/>
      <c r="I805" s="231"/>
      <c r="J805" s="231"/>
      <c r="K805" s="231"/>
      <c r="L805" s="231"/>
      <c r="M805" s="231"/>
      <c r="N805" s="231"/>
      <c r="O805" s="231"/>
      <c r="P805" s="231"/>
      <c r="Q805" s="231"/>
    </row>
    <row r="806" spans="6:17">
      <c r="F806" s="231"/>
      <c r="G806" s="231"/>
      <c r="H806" s="231"/>
      <c r="I806" s="231"/>
      <c r="J806" s="231"/>
      <c r="K806" s="231"/>
      <c r="L806" s="231"/>
      <c r="M806" s="231"/>
      <c r="N806" s="231"/>
      <c r="O806" s="231"/>
      <c r="P806" s="231"/>
      <c r="Q806" s="231"/>
    </row>
    <row r="807" spans="6:17">
      <c r="F807" s="231"/>
      <c r="G807" s="231"/>
      <c r="H807" s="231"/>
      <c r="I807" s="231"/>
      <c r="J807" s="231"/>
      <c r="K807" s="231"/>
      <c r="L807" s="231"/>
      <c r="M807" s="231"/>
      <c r="N807" s="231"/>
      <c r="O807" s="231"/>
      <c r="P807" s="231"/>
      <c r="Q807" s="231"/>
    </row>
    <row r="808" spans="6:17">
      <c r="F808" s="231"/>
      <c r="G808" s="231"/>
      <c r="H808" s="231"/>
      <c r="I808" s="231"/>
      <c r="J808" s="231"/>
      <c r="K808" s="231"/>
      <c r="L808" s="231"/>
      <c r="M808" s="231"/>
      <c r="N808" s="231"/>
      <c r="O808" s="231"/>
      <c r="P808" s="231"/>
      <c r="Q808" s="231"/>
    </row>
    <row r="809" spans="6:17">
      <c r="F809" s="231"/>
      <c r="G809" s="231"/>
      <c r="H809" s="231"/>
      <c r="I809" s="231"/>
      <c r="J809" s="231"/>
      <c r="K809" s="231"/>
      <c r="L809" s="231"/>
      <c r="M809" s="231"/>
      <c r="N809" s="231"/>
      <c r="O809" s="231"/>
      <c r="P809" s="231"/>
      <c r="Q809" s="231"/>
    </row>
    <row r="810" spans="6:17">
      <c r="F810" s="231"/>
      <c r="G810" s="231"/>
      <c r="H810" s="231"/>
      <c r="I810" s="231"/>
      <c r="J810" s="231"/>
      <c r="K810" s="231"/>
      <c r="L810" s="231"/>
      <c r="M810" s="231"/>
      <c r="N810" s="231"/>
      <c r="O810" s="231"/>
      <c r="P810" s="231"/>
      <c r="Q810" s="231"/>
    </row>
    <row r="811" spans="6:17">
      <c r="F811" s="231"/>
      <c r="G811" s="231"/>
      <c r="H811" s="231"/>
      <c r="I811" s="231"/>
      <c r="J811" s="231"/>
      <c r="K811" s="231"/>
      <c r="L811" s="231"/>
      <c r="M811" s="231"/>
      <c r="N811" s="231"/>
      <c r="O811" s="231"/>
      <c r="P811" s="231"/>
      <c r="Q811" s="231"/>
    </row>
    <row r="812" spans="6:17">
      <c r="F812" s="231"/>
      <c r="G812" s="231"/>
      <c r="H812" s="231"/>
      <c r="I812" s="231"/>
      <c r="J812" s="231"/>
      <c r="K812" s="231"/>
      <c r="L812" s="231"/>
      <c r="M812" s="231"/>
      <c r="N812" s="231"/>
      <c r="O812" s="231"/>
      <c r="P812" s="231"/>
      <c r="Q812" s="231"/>
    </row>
    <row r="813" spans="6:17">
      <c r="F813" s="231"/>
      <c r="G813" s="231"/>
      <c r="H813" s="231"/>
      <c r="I813" s="231"/>
      <c r="J813" s="231"/>
      <c r="K813" s="231"/>
      <c r="L813" s="231"/>
      <c r="M813" s="231"/>
      <c r="N813" s="231"/>
      <c r="O813" s="231"/>
      <c r="P813" s="231"/>
      <c r="Q813" s="231"/>
    </row>
    <row r="814" spans="6:17">
      <c r="F814" s="231"/>
      <c r="G814" s="231"/>
      <c r="H814" s="231"/>
      <c r="I814" s="231"/>
      <c r="J814" s="231"/>
      <c r="K814" s="231"/>
      <c r="L814" s="231"/>
      <c r="M814" s="231"/>
      <c r="N814" s="231"/>
      <c r="O814" s="231"/>
      <c r="P814" s="231"/>
      <c r="Q814" s="231"/>
    </row>
    <row r="815" spans="6:17">
      <c r="F815" s="231"/>
      <c r="G815" s="231"/>
      <c r="H815" s="231"/>
      <c r="I815" s="231"/>
      <c r="J815" s="231"/>
      <c r="K815" s="231"/>
      <c r="L815" s="231"/>
      <c r="M815" s="231"/>
      <c r="N815" s="231"/>
      <c r="O815" s="231"/>
      <c r="P815" s="231"/>
      <c r="Q815" s="231"/>
    </row>
    <row r="816" spans="6:17">
      <c r="F816" s="231"/>
      <c r="G816" s="231"/>
      <c r="H816" s="231"/>
      <c r="I816" s="231"/>
      <c r="J816" s="231"/>
      <c r="K816" s="231"/>
      <c r="L816" s="231"/>
      <c r="M816" s="231"/>
      <c r="N816" s="231"/>
      <c r="O816" s="231"/>
      <c r="P816" s="231"/>
      <c r="Q816" s="231"/>
    </row>
    <row r="817" spans="6:17">
      <c r="F817" s="231"/>
      <c r="G817" s="231"/>
      <c r="H817" s="231"/>
      <c r="I817" s="231"/>
      <c r="J817" s="231"/>
      <c r="K817" s="231"/>
      <c r="L817" s="231"/>
      <c r="M817" s="231"/>
      <c r="N817" s="231"/>
      <c r="O817" s="231"/>
      <c r="P817" s="231"/>
      <c r="Q817" s="231"/>
    </row>
    <row r="818" spans="6:17">
      <c r="F818" s="231"/>
      <c r="G818" s="231"/>
      <c r="H818" s="231"/>
      <c r="I818" s="231"/>
      <c r="J818" s="231"/>
      <c r="K818" s="231"/>
      <c r="L818" s="231"/>
      <c r="M818" s="231"/>
      <c r="N818" s="231"/>
      <c r="O818" s="231"/>
      <c r="P818" s="231"/>
      <c r="Q818" s="231"/>
    </row>
    <row r="819" spans="6:17">
      <c r="F819" s="231"/>
      <c r="G819" s="231"/>
      <c r="H819" s="231"/>
      <c r="I819" s="231"/>
      <c r="J819" s="231"/>
      <c r="K819" s="231"/>
      <c r="L819" s="231"/>
      <c r="M819" s="231"/>
      <c r="N819" s="231"/>
      <c r="O819" s="231"/>
      <c r="P819" s="231"/>
      <c r="Q819" s="231"/>
    </row>
    <row r="820" spans="6:17">
      <c r="F820" s="231"/>
      <c r="G820" s="231"/>
      <c r="H820" s="231"/>
      <c r="I820" s="231"/>
      <c r="J820" s="231"/>
      <c r="K820" s="231"/>
      <c r="L820" s="231"/>
      <c r="M820" s="231"/>
      <c r="N820" s="231"/>
      <c r="O820" s="231"/>
      <c r="P820" s="231"/>
      <c r="Q820" s="231"/>
    </row>
    <row r="821" spans="6:17">
      <c r="F821" s="231"/>
      <c r="G821" s="231"/>
      <c r="H821" s="231"/>
      <c r="I821" s="231"/>
      <c r="J821" s="231"/>
      <c r="K821" s="231"/>
      <c r="L821" s="231"/>
      <c r="M821" s="231"/>
      <c r="N821" s="231"/>
      <c r="O821" s="231"/>
      <c r="P821" s="231"/>
      <c r="Q821" s="231"/>
    </row>
    <row r="822" spans="6:17">
      <c r="F822" s="231"/>
      <c r="G822" s="231"/>
      <c r="H822" s="231"/>
      <c r="I822" s="231"/>
      <c r="J822" s="231"/>
      <c r="K822" s="231"/>
      <c r="L822" s="231"/>
      <c r="M822" s="231"/>
      <c r="N822" s="231"/>
      <c r="O822" s="231"/>
      <c r="P822" s="231"/>
      <c r="Q822" s="231"/>
    </row>
    <row r="823" spans="6:17">
      <c r="F823" s="231"/>
      <c r="G823" s="231"/>
      <c r="H823" s="231"/>
      <c r="I823" s="231"/>
      <c r="J823" s="231"/>
      <c r="K823" s="231"/>
      <c r="L823" s="231"/>
      <c r="M823" s="231"/>
      <c r="N823" s="231"/>
      <c r="O823" s="231"/>
      <c r="P823" s="231"/>
      <c r="Q823" s="231"/>
    </row>
    <row r="824" spans="6:17">
      <c r="F824" s="231"/>
      <c r="G824" s="231"/>
      <c r="H824" s="231"/>
      <c r="I824" s="231"/>
      <c r="J824" s="231"/>
      <c r="K824" s="231"/>
      <c r="L824" s="231"/>
      <c r="M824" s="231"/>
      <c r="N824" s="231"/>
      <c r="O824" s="231"/>
      <c r="P824" s="231"/>
      <c r="Q824" s="231"/>
    </row>
    <row r="825" spans="6:17">
      <c r="F825" s="231"/>
      <c r="G825" s="231"/>
      <c r="H825" s="231"/>
      <c r="I825" s="231"/>
      <c r="J825" s="231"/>
      <c r="K825" s="231"/>
      <c r="L825" s="231"/>
      <c r="M825" s="231"/>
      <c r="N825" s="231"/>
      <c r="O825" s="231"/>
      <c r="P825" s="231"/>
      <c r="Q825" s="231"/>
    </row>
    <row r="826" spans="6:17">
      <c r="F826" s="231"/>
      <c r="G826" s="231"/>
      <c r="H826" s="231"/>
      <c r="I826" s="231"/>
      <c r="J826" s="231"/>
      <c r="K826" s="231"/>
      <c r="L826" s="231"/>
      <c r="M826" s="231"/>
      <c r="N826" s="231"/>
      <c r="O826" s="231"/>
      <c r="P826" s="231"/>
      <c r="Q826" s="231"/>
    </row>
    <row r="827" spans="6:17">
      <c r="F827" s="231"/>
      <c r="G827" s="231"/>
      <c r="H827" s="231"/>
      <c r="I827" s="231"/>
      <c r="J827" s="231"/>
      <c r="K827" s="231"/>
      <c r="L827" s="231"/>
      <c r="M827" s="231"/>
      <c r="N827" s="231"/>
      <c r="O827" s="231"/>
      <c r="P827" s="231"/>
      <c r="Q827" s="231"/>
    </row>
    <row r="828" spans="6:17">
      <c r="F828" s="231"/>
      <c r="G828" s="231"/>
      <c r="H828" s="231"/>
      <c r="I828" s="231"/>
      <c r="J828" s="231"/>
      <c r="K828" s="231"/>
      <c r="L828" s="231"/>
      <c r="M828" s="231"/>
      <c r="N828" s="231"/>
      <c r="O828" s="231"/>
      <c r="P828" s="231"/>
      <c r="Q828" s="231"/>
    </row>
    <row r="829" spans="6:17">
      <c r="F829" s="231"/>
      <c r="G829" s="231"/>
      <c r="H829" s="231"/>
      <c r="I829" s="231"/>
      <c r="J829" s="231"/>
      <c r="K829" s="231"/>
      <c r="L829" s="231"/>
      <c r="M829" s="231"/>
      <c r="N829" s="231"/>
      <c r="O829" s="231"/>
      <c r="P829" s="231"/>
      <c r="Q829" s="231"/>
    </row>
    <row r="830" spans="6:17">
      <c r="F830" s="231"/>
      <c r="G830" s="231"/>
      <c r="H830" s="231"/>
      <c r="I830" s="231"/>
      <c r="J830" s="231"/>
      <c r="K830" s="231"/>
      <c r="L830" s="231"/>
      <c r="M830" s="231"/>
      <c r="N830" s="231"/>
      <c r="O830" s="231"/>
      <c r="P830" s="231"/>
      <c r="Q830" s="231"/>
    </row>
    <row r="831" spans="6:17">
      <c r="F831" s="231"/>
      <c r="G831" s="231"/>
      <c r="H831" s="231"/>
      <c r="I831" s="231"/>
      <c r="J831" s="231"/>
      <c r="K831" s="231"/>
      <c r="L831" s="231"/>
      <c r="M831" s="231"/>
      <c r="N831" s="231"/>
      <c r="O831" s="231"/>
      <c r="P831" s="231"/>
      <c r="Q831" s="231"/>
    </row>
    <row r="832" spans="6:17">
      <c r="F832" s="231"/>
      <c r="G832" s="231"/>
      <c r="H832" s="231"/>
      <c r="I832" s="231"/>
      <c r="J832" s="231"/>
      <c r="K832" s="231"/>
      <c r="L832" s="231"/>
      <c r="M832" s="231"/>
      <c r="N832" s="231"/>
      <c r="O832" s="231"/>
      <c r="P832" s="231"/>
      <c r="Q832" s="231"/>
    </row>
    <row r="833" spans="6:17">
      <c r="F833" s="231"/>
      <c r="G833" s="231"/>
      <c r="H833" s="231"/>
      <c r="I833" s="231"/>
      <c r="J833" s="231"/>
      <c r="K833" s="231"/>
      <c r="L833" s="231"/>
      <c r="M833" s="231"/>
      <c r="N833" s="231"/>
      <c r="O833" s="231"/>
      <c r="P833" s="231"/>
      <c r="Q833" s="231"/>
    </row>
    <row r="834" spans="6:17">
      <c r="F834" s="231"/>
      <c r="G834" s="231"/>
      <c r="H834" s="231"/>
      <c r="I834" s="231"/>
      <c r="J834" s="231"/>
      <c r="K834" s="231"/>
      <c r="L834" s="231"/>
      <c r="M834" s="231"/>
      <c r="N834" s="231"/>
      <c r="O834" s="231"/>
      <c r="P834" s="231"/>
      <c r="Q834" s="231"/>
    </row>
    <row r="835" spans="6:17">
      <c r="F835" s="231"/>
      <c r="G835" s="231"/>
      <c r="H835" s="231"/>
      <c r="I835" s="231"/>
      <c r="J835" s="231"/>
      <c r="K835" s="231"/>
      <c r="L835" s="231"/>
      <c r="M835" s="231"/>
      <c r="N835" s="231"/>
      <c r="O835" s="231"/>
      <c r="P835" s="231"/>
      <c r="Q835" s="231"/>
    </row>
    <row r="836" spans="6:17">
      <c r="F836" s="231"/>
      <c r="G836" s="231"/>
      <c r="H836" s="231"/>
      <c r="I836" s="231"/>
      <c r="J836" s="231"/>
      <c r="K836" s="231"/>
      <c r="L836" s="231"/>
      <c r="M836" s="231"/>
      <c r="N836" s="231"/>
      <c r="O836" s="231"/>
      <c r="P836" s="231"/>
      <c r="Q836" s="231"/>
    </row>
    <row r="837" spans="6:17">
      <c r="F837" s="231"/>
      <c r="G837" s="231"/>
      <c r="H837" s="231"/>
      <c r="I837" s="231"/>
      <c r="J837" s="231"/>
      <c r="K837" s="231"/>
      <c r="L837" s="231"/>
      <c r="M837" s="231"/>
      <c r="N837" s="231"/>
      <c r="O837" s="231"/>
      <c r="P837" s="231"/>
      <c r="Q837" s="231"/>
    </row>
    <row r="838" spans="6:17">
      <c r="F838" s="231"/>
      <c r="G838" s="231"/>
      <c r="H838" s="231"/>
      <c r="I838" s="231"/>
      <c r="J838" s="231"/>
      <c r="K838" s="231"/>
      <c r="L838" s="231"/>
      <c r="M838" s="231"/>
      <c r="N838" s="231"/>
      <c r="O838" s="231"/>
      <c r="P838" s="231"/>
      <c r="Q838" s="231"/>
    </row>
    <row r="839" spans="6:17">
      <c r="F839" s="231"/>
      <c r="G839" s="231"/>
      <c r="H839" s="231"/>
      <c r="I839" s="231"/>
      <c r="J839" s="231"/>
      <c r="K839" s="231"/>
      <c r="L839" s="231"/>
      <c r="M839" s="231"/>
      <c r="N839" s="231"/>
      <c r="O839" s="231"/>
      <c r="P839" s="231"/>
      <c r="Q839" s="231"/>
    </row>
    <row r="840" spans="6:17">
      <c r="F840" s="231"/>
      <c r="G840" s="231"/>
      <c r="H840" s="231"/>
      <c r="I840" s="231"/>
      <c r="J840" s="231"/>
      <c r="K840" s="231"/>
      <c r="L840" s="231"/>
      <c r="M840" s="231"/>
      <c r="N840" s="231"/>
      <c r="O840" s="231"/>
      <c r="P840" s="231"/>
      <c r="Q840" s="231"/>
    </row>
    <row r="841" spans="6:17">
      <c r="F841" s="231"/>
      <c r="G841" s="231"/>
      <c r="H841" s="231"/>
      <c r="I841" s="231"/>
      <c r="J841" s="231"/>
      <c r="K841" s="231"/>
      <c r="L841" s="231"/>
      <c r="M841" s="231"/>
      <c r="N841" s="231"/>
      <c r="O841" s="231"/>
      <c r="P841" s="231"/>
      <c r="Q841" s="231"/>
    </row>
    <row r="842" spans="6:17">
      <c r="F842" s="231"/>
      <c r="G842" s="231"/>
      <c r="H842" s="231"/>
      <c r="I842" s="231"/>
      <c r="J842" s="231"/>
      <c r="K842" s="231"/>
      <c r="L842" s="231"/>
      <c r="M842" s="231"/>
      <c r="N842" s="231"/>
      <c r="O842" s="231"/>
      <c r="P842" s="231"/>
      <c r="Q842" s="231"/>
    </row>
    <row r="843" spans="6:17">
      <c r="F843" s="231"/>
      <c r="G843" s="231"/>
      <c r="H843" s="231"/>
      <c r="I843" s="231"/>
      <c r="J843" s="231"/>
      <c r="K843" s="231"/>
      <c r="L843" s="231"/>
      <c r="M843" s="231"/>
      <c r="N843" s="231"/>
      <c r="O843" s="231"/>
      <c r="P843" s="231"/>
      <c r="Q843" s="231"/>
    </row>
    <row r="844" spans="6:17">
      <c r="F844" s="231"/>
      <c r="G844" s="231"/>
      <c r="H844" s="231"/>
      <c r="I844" s="231"/>
      <c r="J844" s="231"/>
      <c r="K844" s="231"/>
      <c r="L844" s="231"/>
      <c r="M844" s="231"/>
      <c r="N844" s="231"/>
      <c r="O844" s="231"/>
      <c r="P844" s="231"/>
      <c r="Q844" s="231"/>
    </row>
    <row r="845" spans="6:17">
      <c r="F845" s="231"/>
      <c r="G845" s="231"/>
      <c r="H845" s="231"/>
      <c r="I845" s="231"/>
      <c r="J845" s="231"/>
      <c r="K845" s="231"/>
      <c r="L845" s="231"/>
      <c r="M845" s="231"/>
      <c r="N845" s="231"/>
      <c r="O845" s="231"/>
      <c r="P845" s="231"/>
      <c r="Q845" s="231"/>
    </row>
    <row r="846" spans="6:17">
      <c r="F846" s="231"/>
      <c r="G846" s="231"/>
      <c r="H846" s="231"/>
      <c r="I846" s="231"/>
      <c r="J846" s="231"/>
      <c r="K846" s="231"/>
      <c r="L846" s="231"/>
      <c r="M846" s="231"/>
      <c r="N846" s="231"/>
      <c r="O846" s="231"/>
      <c r="P846" s="231"/>
      <c r="Q846" s="231"/>
    </row>
    <row r="847" spans="6:17">
      <c r="F847" s="231"/>
      <c r="G847" s="231"/>
      <c r="H847" s="231"/>
      <c r="I847" s="231"/>
      <c r="J847" s="231"/>
      <c r="K847" s="231"/>
      <c r="L847" s="231"/>
      <c r="M847" s="231"/>
      <c r="N847" s="231"/>
      <c r="O847" s="231"/>
      <c r="P847" s="231"/>
      <c r="Q847" s="231"/>
    </row>
    <row r="848" spans="6:17">
      <c r="F848" s="231"/>
      <c r="G848" s="231"/>
      <c r="H848" s="231"/>
      <c r="I848" s="231"/>
      <c r="J848" s="231"/>
      <c r="K848" s="231"/>
      <c r="L848" s="231"/>
      <c r="M848" s="231"/>
      <c r="N848" s="231"/>
      <c r="O848" s="231"/>
      <c r="P848" s="231"/>
      <c r="Q848" s="231"/>
    </row>
    <row r="849" spans="6:17">
      <c r="F849" s="231"/>
      <c r="G849" s="231"/>
      <c r="H849" s="231"/>
      <c r="I849" s="231"/>
      <c r="J849" s="231"/>
      <c r="K849" s="231"/>
      <c r="L849" s="231"/>
      <c r="M849" s="231"/>
      <c r="N849" s="231"/>
      <c r="O849" s="231"/>
      <c r="P849" s="231"/>
      <c r="Q849" s="231"/>
    </row>
    <row r="850" spans="6:17">
      <c r="F850" s="231"/>
      <c r="G850" s="231"/>
      <c r="H850" s="231"/>
      <c r="I850" s="231"/>
      <c r="J850" s="231"/>
      <c r="K850" s="231"/>
      <c r="L850" s="231"/>
      <c r="M850" s="231"/>
      <c r="N850" s="231"/>
      <c r="O850" s="231"/>
      <c r="P850" s="231"/>
      <c r="Q850" s="231"/>
    </row>
    <row r="851" spans="6:17">
      <c r="F851" s="231"/>
      <c r="G851" s="231"/>
      <c r="H851" s="231"/>
      <c r="I851" s="231"/>
      <c r="J851" s="231"/>
      <c r="K851" s="231"/>
      <c r="L851" s="231"/>
      <c r="M851" s="231"/>
      <c r="N851" s="231"/>
      <c r="O851" s="231"/>
      <c r="P851" s="231"/>
      <c r="Q851" s="231"/>
    </row>
    <row r="852" spans="6:17">
      <c r="F852" s="231"/>
      <c r="G852" s="231"/>
      <c r="H852" s="231"/>
      <c r="I852" s="231"/>
      <c r="J852" s="231"/>
      <c r="K852" s="231"/>
      <c r="L852" s="231"/>
      <c r="M852" s="231"/>
      <c r="N852" s="231"/>
      <c r="O852" s="231"/>
      <c r="P852" s="231"/>
      <c r="Q852" s="231"/>
    </row>
    <row r="853" spans="6:17">
      <c r="F853" s="231"/>
      <c r="G853" s="231"/>
      <c r="H853" s="231"/>
      <c r="I853" s="231"/>
      <c r="J853" s="231"/>
      <c r="K853" s="231"/>
      <c r="L853" s="231"/>
      <c r="M853" s="231"/>
      <c r="N853" s="231"/>
      <c r="O853" s="231"/>
      <c r="P853" s="231"/>
      <c r="Q853" s="231"/>
    </row>
    <row r="854" spans="6:17">
      <c r="F854" s="231"/>
      <c r="G854" s="231"/>
      <c r="H854" s="231"/>
      <c r="I854" s="231"/>
      <c r="J854" s="231"/>
      <c r="K854" s="231"/>
      <c r="L854" s="231"/>
      <c r="M854" s="231"/>
      <c r="N854" s="231"/>
      <c r="O854" s="231"/>
      <c r="P854" s="231"/>
      <c r="Q854" s="231"/>
    </row>
    <row r="855" spans="6:17">
      <c r="F855" s="231"/>
      <c r="G855" s="231"/>
      <c r="H855" s="231"/>
      <c r="I855" s="231"/>
      <c r="J855" s="231"/>
      <c r="K855" s="231"/>
      <c r="L855" s="231"/>
      <c r="M855" s="231"/>
      <c r="N855" s="231"/>
      <c r="O855" s="231"/>
      <c r="P855" s="231"/>
      <c r="Q855" s="231"/>
    </row>
    <row r="856" spans="6:17">
      <c r="F856" s="231"/>
      <c r="G856" s="231"/>
      <c r="H856" s="231"/>
      <c r="I856" s="231"/>
      <c r="J856" s="231"/>
      <c r="K856" s="231"/>
      <c r="L856" s="231"/>
      <c r="M856" s="231"/>
      <c r="N856" s="231"/>
      <c r="O856" s="231"/>
      <c r="P856" s="231"/>
      <c r="Q856" s="231"/>
    </row>
    <row r="857" spans="6:17">
      <c r="F857" s="231"/>
      <c r="G857" s="231"/>
      <c r="H857" s="231"/>
      <c r="I857" s="231"/>
      <c r="J857" s="231"/>
      <c r="K857" s="231"/>
      <c r="L857" s="231"/>
      <c r="M857" s="231"/>
      <c r="N857" s="231"/>
      <c r="O857" s="231"/>
      <c r="P857" s="231"/>
      <c r="Q857" s="231"/>
    </row>
    <row r="858" spans="6:17">
      <c r="F858" s="231"/>
      <c r="G858" s="231"/>
      <c r="H858" s="231"/>
      <c r="I858" s="231"/>
      <c r="J858" s="231"/>
      <c r="K858" s="231"/>
      <c r="L858" s="231"/>
      <c r="M858" s="231"/>
      <c r="N858" s="231"/>
      <c r="O858" s="231"/>
      <c r="P858" s="231"/>
      <c r="Q858" s="231"/>
    </row>
    <row r="859" spans="6:17">
      <c r="F859" s="231"/>
      <c r="G859" s="231"/>
      <c r="H859" s="231"/>
      <c r="I859" s="231"/>
      <c r="J859" s="231"/>
      <c r="K859" s="231"/>
      <c r="L859" s="231"/>
      <c r="M859" s="231"/>
      <c r="N859" s="231"/>
      <c r="O859" s="231"/>
      <c r="P859" s="231"/>
      <c r="Q859" s="231"/>
    </row>
    <row r="860" spans="6:17">
      <c r="F860" s="231"/>
      <c r="G860" s="231"/>
      <c r="H860" s="231"/>
      <c r="I860" s="231"/>
      <c r="J860" s="231"/>
      <c r="K860" s="231"/>
      <c r="L860" s="231"/>
      <c r="M860" s="231"/>
      <c r="N860" s="231"/>
      <c r="O860" s="231"/>
      <c r="P860" s="231"/>
      <c r="Q860" s="231"/>
    </row>
    <row r="861" spans="6:17">
      <c r="F861" s="231"/>
      <c r="G861" s="231"/>
      <c r="H861" s="231"/>
      <c r="I861" s="231"/>
      <c r="J861" s="231"/>
      <c r="K861" s="231"/>
      <c r="L861" s="231"/>
      <c r="M861" s="231"/>
      <c r="N861" s="231"/>
      <c r="O861" s="231"/>
      <c r="P861" s="231"/>
      <c r="Q861" s="231"/>
    </row>
    <row r="862" spans="6:17">
      <c r="F862" s="231"/>
      <c r="G862" s="231"/>
      <c r="H862" s="231"/>
      <c r="I862" s="231"/>
      <c r="J862" s="231"/>
      <c r="K862" s="231"/>
      <c r="L862" s="231"/>
      <c r="M862" s="231"/>
      <c r="N862" s="231"/>
      <c r="O862" s="231"/>
      <c r="P862" s="231"/>
      <c r="Q862" s="231"/>
    </row>
    <row r="863" spans="6:17">
      <c r="F863" s="231"/>
      <c r="G863" s="231"/>
      <c r="H863" s="231"/>
      <c r="I863" s="231"/>
      <c r="J863" s="231"/>
      <c r="K863" s="231"/>
      <c r="L863" s="231"/>
      <c r="M863" s="231"/>
      <c r="N863" s="231"/>
      <c r="O863" s="231"/>
      <c r="P863" s="231"/>
      <c r="Q863" s="231"/>
    </row>
    <row r="864" spans="6:17">
      <c r="F864" s="231"/>
      <c r="G864" s="231"/>
      <c r="H864" s="231"/>
      <c r="I864" s="231"/>
      <c r="J864" s="231"/>
      <c r="K864" s="231"/>
      <c r="L864" s="231"/>
      <c r="M864" s="231"/>
      <c r="N864" s="231"/>
      <c r="O864" s="231"/>
      <c r="P864" s="231"/>
      <c r="Q864" s="231"/>
    </row>
    <row r="865" spans="6:17">
      <c r="F865" s="231"/>
      <c r="G865" s="231"/>
      <c r="H865" s="231"/>
      <c r="I865" s="231"/>
      <c r="J865" s="231"/>
      <c r="K865" s="231"/>
      <c r="L865" s="231"/>
      <c r="M865" s="231"/>
      <c r="N865" s="231"/>
      <c r="O865" s="231"/>
      <c r="P865" s="231"/>
      <c r="Q865" s="231"/>
    </row>
    <row r="866" spans="6:17">
      <c r="F866" s="231"/>
      <c r="G866" s="231"/>
      <c r="H866" s="231"/>
      <c r="I866" s="231"/>
      <c r="J866" s="231"/>
      <c r="K866" s="231"/>
      <c r="L866" s="231"/>
      <c r="M866" s="231"/>
      <c r="N866" s="231"/>
      <c r="O866" s="231"/>
      <c r="P866" s="231"/>
      <c r="Q866" s="231"/>
    </row>
    <row r="867" spans="6:17">
      <c r="F867" s="231"/>
      <c r="G867" s="231"/>
      <c r="H867" s="231"/>
      <c r="I867" s="231"/>
      <c r="J867" s="231"/>
      <c r="K867" s="231"/>
      <c r="L867" s="231"/>
      <c r="M867" s="231"/>
      <c r="N867" s="231"/>
      <c r="O867" s="231"/>
      <c r="P867" s="231"/>
      <c r="Q867" s="231"/>
    </row>
    <row r="868" spans="6:17">
      <c r="F868" s="231"/>
      <c r="G868" s="231"/>
      <c r="H868" s="231"/>
      <c r="I868" s="231"/>
      <c r="J868" s="231"/>
      <c r="K868" s="231"/>
      <c r="L868" s="231"/>
      <c r="M868" s="231"/>
      <c r="N868" s="231"/>
      <c r="O868" s="231"/>
      <c r="P868" s="231"/>
      <c r="Q868" s="231"/>
    </row>
    <row r="869" spans="6:17">
      <c r="F869" s="231"/>
      <c r="G869" s="231"/>
      <c r="H869" s="231"/>
      <c r="I869" s="231"/>
      <c r="J869" s="231"/>
      <c r="K869" s="231"/>
      <c r="L869" s="231"/>
      <c r="M869" s="231"/>
      <c r="N869" s="231"/>
      <c r="O869" s="231"/>
      <c r="P869" s="231"/>
      <c r="Q869" s="231"/>
    </row>
    <row r="870" spans="6:17">
      <c r="F870" s="231"/>
      <c r="G870" s="231"/>
      <c r="H870" s="231"/>
      <c r="I870" s="231"/>
      <c r="J870" s="231"/>
      <c r="K870" s="231"/>
      <c r="L870" s="231"/>
      <c r="M870" s="231"/>
      <c r="N870" s="231"/>
      <c r="O870" s="231"/>
      <c r="P870" s="231"/>
      <c r="Q870" s="231"/>
    </row>
    <row r="871" spans="6:17">
      <c r="F871" s="231"/>
      <c r="G871" s="231"/>
      <c r="H871" s="231"/>
      <c r="I871" s="231"/>
      <c r="J871" s="231"/>
      <c r="K871" s="231"/>
      <c r="L871" s="231"/>
      <c r="M871" s="231"/>
      <c r="N871" s="231"/>
      <c r="O871" s="231"/>
      <c r="P871" s="231"/>
      <c r="Q871" s="231"/>
    </row>
    <row r="872" spans="6:17">
      <c r="F872" s="231"/>
      <c r="G872" s="231"/>
      <c r="H872" s="231"/>
      <c r="I872" s="231"/>
      <c r="J872" s="231"/>
      <c r="K872" s="231"/>
      <c r="L872" s="231"/>
      <c r="M872" s="231"/>
      <c r="N872" s="231"/>
      <c r="O872" s="231"/>
      <c r="P872" s="231"/>
      <c r="Q872" s="231"/>
    </row>
    <row r="873" spans="6:17">
      <c r="F873" s="231"/>
      <c r="G873" s="231"/>
      <c r="H873" s="231"/>
      <c r="I873" s="231"/>
      <c r="J873" s="231"/>
      <c r="K873" s="231"/>
      <c r="L873" s="231"/>
      <c r="M873" s="231"/>
      <c r="N873" s="231"/>
      <c r="O873" s="231"/>
      <c r="P873" s="231"/>
      <c r="Q873" s="231"/>
    </row>
    <row r="874" spans="6:17">
      <c r="F874" s="231"/>
      <c r="G874" s="231"/>
      <c r="H874" s="231"/>
      <c r="I874" s="231"/>
      <c r="J874" s="231"/>
      <c r="K874" s="231"/>
      <c r="L874" s="231"/>
      <c r="M874" s="231"/>
      <c r="N874" s="231"/>
      <c r="O874" s="231"/>
      <c r="P874" s="231"/>
      <c r="Q874" s="231"/>
    </row>
    <row r="875" spans="6:17">
      <c r="F875" s="231"/>
      <c r="G875" s="231"/>
      <c r="H875" s="231"/>
      <c r="I875" s="231"/>
      <c r="J875" s="231"/>
      <c r="K875" s="231"/>
      <c r="L875" s="231"/>
      <c r="M875" s="231"/>
      <c r="N875" s="231"/>
      <c r="O875" s="231"/>
      <c r="P875" s="231"/>
      <c r="Q875" s="231"/>
    </row>
    <row r="876" spans="6:17">
      <c r="F876" s="231"/>
      <c r="G876" s="231"/>
      <c r="H876" s="231"/>
      <c r="I876" s="231"/>
      <c r="J876" s="231"/>
      <c r="K876" s="231"/>
      <c r="L876" s="231"/>
      <c r="M876" s="231"/>
      <c r="N876" s="231"/>
      <c r="O876" s="231"/>
      <c r="P876" s="231"/>
      <c r="Q876" s="231"/>
    </row>
    <row r="877" spans="6:17">
      <c r="F877" s="231"/>
      <c r="G877" s="231"/>
      <c r="H877" s="231"/>
      <c r="I877" s="231"/>
      <c r="J877" s="231"/>
      <c r="K877" s="231"/>
      <c r="L877" s="231"/>
      <c r="M877" s="231"/>
      <c r="N877" s="231"/>
      <c r="O877" s="231"/>
      <c r="P877" s="231"/>
      <c r="Q877" s="231"/>
    </row>
    <row r="878" spans="6:17">
      <c r="F878" s="231"/>
      <c r="G878" s="231"/>
      <c r="H878" s="231"/>
      <c r="I878" s="231"/>
      <c r="J878" s="231"/>
      <c r="K878" s="231"/>
      <c r="L878" s="231"/>
      <c r="M878" s="231"/>
      <c r="N878" s="231"/>
      <c r="O878" s="231"/>
      <c r="P878" s="231"/>
      <c r="Q878" s="231"/>
    </row>
    <row r="879" spans="6:17">
      <c r="F879" s="231"/>
      <c r="G879" s="231"/>
      <c r="H879" s="231"/>
      <c r="I879" s="231"/>
      <c r="J879" s="231"/>
      <c r="K879" s="231"/>
      <c r="L879" s="231"/>
      <c r="M879" s="231"/>
      <c r="N879" s="231"/>
      <c r="O879" s="231"/>
      <c r="P879" s="231"/>
      <c r="Q879" s="231"/>
    </row>
    <row r="880" spans="6:17">
      <c r="F880" s="231"/>
      <c r="G880" s="231"/>
      <c r="H880" s="231"/>
      <c r="I880" s="231"/>
      <c r="J880" s="231"/>
      <c r="K880" s="231"/>
      <c r="L880" s="231"/>
      <c r="M880" s="231"/>
      <c r="N880" s="231"/>
      <c r="O880" s="231"/>
      <c r="P880" s="231"/>
      <c r="Q880" s="231"/>
    </row>
    <row r="881" spans="6:17">
      <c r="F881" s="231"/>
      <c r="G881" s="231"/>
      <c r="H881" s="231"/>
      <c r="I881" s="231"/>
      <c r="J881" s="231"/>
      <c r="K881" s="231"/>
      <c r="L881" s="231"/>
      <c r="M881" s="231"/>
      <c r="N881" s="231"/>
      <c r="O881" s="231"/>
      <c r="P881" s="231"/>
      <c r="Q881" s="231"/>
    </row>
    <row r="882" spans="6:17">
      <c r="F882" s="231"/>
      <c r="G882" s="231"/>
      <c r="H882" s="231"/>
      <c r="I882" s="231"/>
      <c r="J882" s="231"/>
      <c r="K882" s="231"/>
      <c r="L882" s="231"/>
      <c r="M882" s="231"/>
      <c r="N882" s="231"/>
      <c r="O882" s="231"/>
      <c r="P882" s="231"/>
      <c r="Q882" s="231"/>
    </row>
    <row r="883" spans="6:17">
      <c r="F883" s="231"/>
      <c r="G883" s="231"/>
      <c r="H883" s="231"/>
      <c r="I883" s="231"/>
      <c r="J883" s="231"/>
      <c r="K883" s="231"/>
      <c r="L883" s="231"/>
      <c r="M883" s="231"/>
      <c r="N883" s="231"/>
      <c r="O883" s="231"/>
      <c r="P883" s="231"/>
      <c r="Q883" s="231"/>
    </row>
    <row r="884" spans="6:17">
      <c r="F884" s="231"/>
      <c r="G884" s="231"/>
      <c r="H884" s="231"/>
      <c r="I884" s="231"/>
      <c r="J884" s="231"/>
      <c r="K884" s="231"/>
      <c r="L884" s="231"/>
      <c r="M884" s="231"/>
      <c r="N884" s="231"/>
      <c r="O884" s="231"/>
      <c r="P884" s="231"/>
      <c r="Q884" s="231"/>
    </row>
    <row r="885" spans="6:17">
      <c r="F885" s="231"/>
      <c r="G885" s="231"/>
      <c r="H885" s="231"/>
      <c r="I885" s="231"/>
      <c r="J885" s="231"/>
      <c r="K885" s="231"/>
      <c r="L885" s="231"/>
      <c r="M885" s="231"/>
      <c r="N885" s="231"/>
      <c r="O885" s="231"/>
      <c r="P885" s="231"/>
      <c r="Q885" s="231"/>
    </row>
    <row r="886" spans="6:17">
      <c r="F886" s="231"/>
      <c r="G886" s="231"/>
      <c r="H886" s="231"/>
      <c r="I886" s="231"/>
      <c r="J886" s="231"/>
      <c r="K886" s="231"/>
      <c r="L886" s="231"/>
      <c r="M886" s="231"/>
      <c r="N886" s="231"/>
      <c r="O886" s="231"/>
      <c r="P886" s="231"/>
      <c r="Q886" s="231"/>
    </row>
    <row r="887" spans="6:17">
      <c r="F887" s="231"/>
      <c r="G887" s="231"/>
      <c r="H887" s="231"/>
      <c r="I887" s="231"/>
      <c r="J887" s="231"/>
      <c r="K887" s="231"/>
      <c r="L887" s="231"/>
      <c r="M887" s="231"/>
      <c r="N887" s="231"/>
      <c r="O887" s="231"/>
      <c r="P887" s="231"/>
      <c r="Q887" s="231"/>
    </row>
    <row r="888" spans="6:17">
      <c r="F888" s="231"/>
      <c r="G888" s="231"/>
      <c r="H888" s="231"/>
      <c r="I888" s="231"/>
      <c r="J888" s="231"/>
      <c r="K888" s="231"/>
      <c r="L888" s="231"/>
      <c r="M888" s="231"/>
      <c r="N888" s="231"/>
      <c r="O888" s="231"/>
      <c r="P888" s="231"/>
      <c r="Q888" s="231"/>
    </row>
    <row r="889" spans="6:17">
      <c r="F889" s="231"/>
      <c r="G889" s="231"/>
      <c r="H889" s="231"/>
      <c r="I889" s="231"/>
      <c r="J889" s="231"/>
      <c r="K889" s="231"/>
      <c r="L889" s="231"/>
      <c r="M889" s="231"/>
      <c r="N889" s="231"/>
      <c r="O889" s="231"/>
      <c r="P889" s="231"/>
      <c r="Q889" s="231"/>
    </row>
    <row r="890" spans="6:17">
      <c r="F890" s="231"/>
      <c r="G890" s="231"/>
      <c r="H890" s="231"/>
      <c r="I890" s="231"/>
      <c r="J890" s="231"/>
      <c r="K890" s="231"/>
      <c r="L890" s="231"/>
      <c r="M890" s="231"/>
      <c r="N890" s="231"/>
      <c r="O890" s="231"/>
      <c r="P890" s="231"/>
      <c r="Q890" s="231"/>
    </row>
    <row r="891" spans="6:17">
      <c r="F891" s="231"/>
      <c r="G891" s="231"/>
      <c r="H891" s="231"/>
      <c r="I891" s="231"/>
      <c r="J891" s="231"/>
      <c r="K891" s="231"/>
      <c r="L891" s="231"/>
      <c r="M891" s="231"/>
      <c r="N891" s="231"/>
      <c r="O891" s="231"/>
      <c r="P891" s="231"/>
      <c r="Q891" s="231"/>
    </row>
    <row r="892" spans="6:17">
      <c r="F892" s="231"/>
      <c r="G892" s="231"/>
      <c r="H892" s="231"/>
      <c r="I892" s="231"/>
      <c r="J892" s="231"/>
      <c r="K892" s="231"/>
      <c r="L892" s="231"/>
      <c r="M892" s="231"/>
      <c r="N892" s="231"/>
      <c r="O892" s="231"/>
      <c r="P892" s="231"/>
      <c r="Q892" s="231"/>
    </row>
    <row r="893" spans="6:17">
      <c r="F893" s="231"/>
      <c r="G893" s="231"/>
      <c r="H893" s="231"/>
      <c r="I893" s="231"/>
      <c r="J893" s="231"/>
      <c r="K893" s="231"/>
      <c r="L893" s="231"/>
      <c r="M893" s="231"/>
      <c r="N893" s="231"/>
      <c r="O893" s="231"/>
      <c r="P893" s="231"/>
      <c r="Q893" s="231"/>
    </row>
    <row r="894" spans="6:17">
      <c r="F894" s="231"/>
      <c r="G894" s="231"/>
      <c r="H894" s="231"/>
      <c r="I894" s="231"/>
      <c r="J894" s="231"/>
      <c r="K894" s="231"/>
      <c r="L894" s="231"/>
      <c r="M894" s="231"/>
      <c r="N894" s="231"/>
      <c r="O894" s="231"/>
      <c r="P894" s="231"/>
      <c r="Q894" s="231"/>
    </row>
    <row r="895" spans="6:17">
      <c r="F895" s="231"/>
      <c r="G895" s="231"/>
      <c r="H895" s="231"/>
      <c r="I895" s="231"/>
      <c r="J895" s="231"/>
      <c r="K895" s="231"/>
      <c r="L895" s="231"/>
      <c r="M895" s="231"/>
      <c r="N895" s="231"/>
      <c r="O895" s="231"/>
      <c r="P895" s="231"/>
      <c r="Q895" s="231"/>
    </row>
    <row r="896" spans="6:17">
      <c r="F896" s="231"/>
      <c r="G896" s="231"/>
      <c r="H896" s="231"/>
      <c r="I896" s="231"/>
      <c r="J896" s="231"/>
      <c r="K896" s="231"/>
      <c r="L896" s="231"/>
      <c r="M896" s="231"/>
      <c r="N896" s="231"/>
      <c r="O896" s="231"/>
      <c r="P896" s="231"/>
      <c r="Q896" s="231"/>
    </row>
    <row r="897" spans="6:17">
      <c r="F897" s="231"/>
      <c r="G897" s="231"/>
      <c r="H897" s="231"/>
      <c r="I897" s="231"/>
      <c r="J897" s="231"/>
      <c r="K897" s="231"/>
      <c r="L897" s="231"/>
      <c r="M897" s="231"/>
      <c r="N897" s="231"/>
      <c r="O897" s="231"/>
      <c r="P897" s="231"/>
      <c r="Q897" s="231"/>
    </row>
    <row r="898" spans="6:17">
      <c r="F898" s="231"/>
      <c r="G898" s="231"/>
      <c r="H898" s="231"/>
      <c r="I898" s="231"/>
      <c r="J898" s="231"/>
      <c r="K898" s="231"/>
      <c r="L898" s="231"/>
      <c r="M898" s="231"/>
      <c r="N898" s="231"/>
      <c r="O898" s="231"/>
      <c r="P898" s="231"/>
      <c r="Q898" s="231"/>
    </row>
    <row r="899" spans="6:17">
      <c r="F899" s="231"/>
      <c r="G899" s="231"/>
      <c r="H899" s="231"/>
      <c r="I899" s="231"/>
      <c r="J899" s="231"/>
      <c r="K899" s="231"/>
      <c r="L899" s="231"/>
      <c r="M899" s="231"/>
      <c r="N899" s="231"/>
      <c r="O899" s="231"/>
      <c r="P899" s="231"/>
      <c r="Q899" s="231"/>
    </row>
    <row r="900" spans="6:17">
      <c r="F900" s="231"/>
      <c r="G900" s="231"/>
      <c r="H900" s="231"/>
      <c r="I900" s="231"/>
      <c r="J900" s="231"/>
      <c r="K900" s="231"/>
      <c r="L900" s="231"/>
      <c r="M900" s="231"/>
      <c r="N900" s="231"/>
      <c r="O900" s="231"/>
      <c r="P900" s="231"/>
      <c r="Q900" s="231"/>
    </row>
    <row r="901" spans="6:17">
      <c r="F901" s="231"/>
      <c r="G901" s="231"/>
      <c r="H901" s="231"/>
      <c r="I901" s="231"/>
      <c r="J901" s="231"/>
      <c r="K901" s="231"/>
      <c r="L901" s="231"/>
      <c r="M901" s="231"/>
      <c r="N901" s="231"/>
      <c r="O901" s="231"/>
      <c r="P901" s="231"/>
      <c r="Q901" s="231"/>
    </row>
    <row r="902" spans="6:17">
      <c r="F902" s="231"/>
      <c r="G902" s="231"/>
      <c r="H902" s="231"/>
      <c r="I902" s="231"/>
      <c r="J902" s="231"/>
      <c r="K902" s="231"/>
      <c r="L902" s="231"/>
      <c r="M902" s="231"/>
      <c r="N902" s="231"/>
      <c r="O902" s="231"/>
      <c r="P902" s="231"/>
      <c r="Q902" s="231"/>
    </row>
    <row r="903" spans="6:17">
      <c r="F903" s="231"/>
      <c r="G903" s="231"/>
      <c r="H903" s="231"/>
      <c r="I903" s="231"/>
      <c r="J903" s="231"/>
      <c r="K903" s="231"/>
      <c r="L903" s="231"/>
      <c r="M903" s="231"/>
      <c r="N903" s="231"/>
      <c r="O903" s="231"/>
      <c r="P903" s="231"/>
      <c r="Q903" s="231"/>
    </row>
    <row r="904" spans="6:17">
      <c r="F904" s="231"/>
      <c r="G904" s="231"/>
      <c r="H904" s="231"/>
      <c r="I904" s="231"/>
      <c r="J904" s="231"/>
      <c r="K904" s="231"/>
      <c r="L904" s="231"/>
      <c r="M904" s="231"/>
      <c r="N904" s="231"/>
      <c r="O904" s="231"/>
      <c r="P904" s="231"/>
      <c r="Q904" s="231"/>
    </row>
    <row r="905" spans="6:17">
      <c r="F905" s="231"/>
      <c r="G905" s="231"/>
      <c r="H905" s="231"/>
      <c r="I905" s="231"/>
      <c r="J905" s="231"/>
      <c r="K905" s="231"/>
      <c r="L905" s="231"/>
      <c r="M905" s="231"/>
      <c r="N905" s="231"/>
      <c r="O905" s="231"/>
      <c r="P905" s="231"/>
      <c r="Q905" s="231"/>
    </row>
    <row r="906" spans="6:17">
      <c r="F906" s="231"/>
      <c r="G906" s="231"/>
      <c r="H906" s="231"/>
      <c r="I906" s="231"/>
      <c r="J906" s="231"/>
      <c r="K906" s="231"/>
      <c r="L906" s="231"/>
      <c r="M906" s="231"/>
      <c r="N906" s="231"/>
      <c r="O906" s="231"/>
      <c r="P906" s="231"/>
      <c r="Q906" s="231"/>
    </row>
    <row r="907" spans="6:17">
      <c r="F907" s="231"/>
      <c r="G907" s="231"/>
      <c r="H907" s="231"/>
      <c r="I907" s="231"/>
      <c r="J907" s="231"/>
      <c r="K907" s="231"/>
      <c r="L907" s="231"/>
      <c r="M907" s="231"/>
      <c r="N907" s="231"/>
      <c r="O907" s="231"/>
      <c r="P907" s="231"/>
      <c r="Q907" s="231"/>
    </row>
    <row r="908" spans="6:17">
      <c r="F908" s="231"/>
      <c r="G908" s="231"/>
      <c r="H908" s="231"/>
      <c r="I908" s="231"/>
      <c r="J908" s="231"/>
      <c r="K908" s="231"/>
      <c r="L908" s="231"/>
      <c r="M908" s="231"/>
      <c r="N908" s="231"/>
      <c r="O908" s="231"/>
      <c r="P908" s="231"/>
      <c r="Q908" s="231"/>
    </row>
    <row r="909" spans="6:17">
      <c r="F909" s="231"/>
      <c r="G909" s="231"/>
      <c r="H909" s="231"/>
      <c r="I909" s="231"/>
      <c r="J909" s="231"/>
      <c r="K909" s="231"/>
      <c r="L909" s="231"/>
      <c r="M909" s="231"/>
      <c r="N909" s="231"/>
      <c r="O909" s="231"/>
      <c r="P909" s="231"/>
      <c r="Q909" s="231"/>
    </row>
    <row r="910" spans="6:17">
      <c r="F910" s="231"/>
      <c r="G910" s="231"/>
      <c r="H910" s="231"/>
      <c r="I910" s="231"/>
      <c r="J910" s="231"/>
      <c r="K910" s="231"/>
      <c r="L910" s="231"/>
      <c r="M910" s="231"/>
      <c r="N910" s="231"/>
      <c r="O910" s="231"/>
      <c r="P910" s="231"/>
      <c r="Q910" s="231"/>
    </row>
    <row r="911" spans="6:17">
      <c r="F911" s="231"/>
      <c r="G911" s="231"/>
      <c r="H911" s="231"/>
      <c r="I911" s="231"/>
      <c r="J911" s="231"/>
      <c r="K911" s="231"/>
      <c r="L911" s="231"/>
      <c r="M911" s="231"/>
      <c r="N911" s="231"/>
      <c r="O911" s="231"/>
      <c r="P911" s="231"/>
      <c r="Q911" s="231"/>
    </row>
    <row r="912" spans="6:17">
      <c r="F912" s="231"/>
      <c r="G912" s="231"/>
      <c r="H912" s="231"/>
      <c r="I912" s="231"/>
      <c r="J912" s="231"/>
      <c r="K912" s="231"/>
      <c r="L912" s="231"/>
      <c r="M912" s="231"/>
      <c r="N912" s="231"/>
      <c r="O912" s="231"/>
      <c r="P912" s="231"/>
      <c r="Q912" s="231"/>
    </row>
    <row r="913" spans="6:17">
      <c r="F913" s="231"/>
      <c r="G913" s="231"/>
      <c r="H913" s="231"/>
      <c r="I913" s="231"/>
      <c r="J913" s="231"/>
      <c r="K913" s="231"/>
      <c r="L913" s="231"/>
      <c r="M913" s="231"/>
      <c r="N913" s="231"/>
      <c r="O913" s="231"/>
      <c r="P913" s="231"/>
      <c r="Q913" s="231"/>
    </row>
    <row r="914" spans="6:17">
      <c r="F914" s="231"/>
      <c r="G914" s="231"/>
      <c r="H914" s="231"/>
      <c r="I914" s="231"/>
      <c r="J914" s="231"/>
      <c r="K914" s="231"/>
      <c r="L914" s="231"/>
      <c r="M914" s="231"/>
      <c r="N914" s="231"/>
      <c r="O914" s="231"/>
      <c r="P914" s="231"/>
      <c r="Q914" s="231"/>
    </row>
    <row r="915" spans="6:17">
      <c r="F915" s="231"/>
      <c r="G915" s="231"/>
      <c r="H915" s="231"/>
      <c r="I915" s="231"/>
      <c r="J915" s="231"/>
      <c r="K915" s="231"/>
      <c r="L915" s="231"/>
      <c r="M915" s="231"/>
      <c r="N915" s="231"/>
      <c r="O915" s="231"/>
      <c r="P915" s="231"/>
      <c r="Q915" s="231"/>
    </row>
    <row r="916" spans="6:17">
      <c r="F916" s="231"/>
      <c r="G916" s="231"/>
      <c r="H916" s="231"/>
      <c r="I916" s="231"/>
      <c r="J916" s="231"/>
      <c r="K916" s="231"/>
      <c r="L916" s="231"/>
      <c r="M916" s="231"/>
      <c r="N916" s="231"/>
      <c r="O916" s="231"/>
      <c r="P916" s="231"/>
      <c r="Q916" s="231"/>
    </row>
    <row r="917" spans="6:17">
      <c r="F917" s="231"/>
      <c r="G917" s="231"/>
      <c r="H917" s="231"/>
      <c r="I917" s="231"/>
      <c r="J917" s="231"/>
      <c r="K917" s="231"/>
      <c r="L917" s="231"/>
      <c r="M917" s="231"/>
      <c r="N917" s="231"/>
      <c r="O917" s="231"/>
      <c r="P917" s="231"/>
      <c r="Q917" s="231"/>
    </row>
    <row r="918" spans="6:17">
      <c r="F918" s="231"/>
      <c r="G918" s="231"/>
      <c r="H918" s="231"/>
      <c r="I918" s="231"/>
      <c r="J918" s="231"/>
      <c r="K918" s="231"/>
      <c r="L918" s="231"/>
      <c r="M918" s="231"/>
      <c r="N918" s="231"/>
      <c r="O918" s="231"/>
      <c r="P918" s="231"/>
      <c r="Q918" s="231"/>
    </row>
    <row r="919" spans="6:17">
      <c r="F919" s="231"/>
      <c r="G919" s="231"/>
      <c r="H919" s="231"/>
      <c r="I919" s="231"/>
      <c r="J919" s="231"/>
      <c r="K919" s="231"/>
      <c r="L919" s="231"/>
      <c r="M919" s="231"/>
      <c r="N919" s="231"/>
      <c r="O919" s="231"/>
      <c r="P919" s="231"/>
      <c r="Q919" s="231"/>
    </row>
    <row r="920" spans="6:17">
      <c r="F920" s="231"/>
      <c r="G920" s="231"/>
      <c r="H920" s="231"/>
      <c r="I920" s="231"/>
      <c r="J920" s="231"/>
      <c r="K920" s="231"/>
      <c r="L920" s="231"/>
      <c r="M920" s="231"/>
      <c r="N920" s="231"/>
      <c r="O920" s="231"/>
      <c r="P920" s="231"/>
      <c r="Q920" s="231"/>
    </row>
    <row r="921" spans="6:17">
      <c r="F921" s="231"/>
      <c r="G921" s="231"/>
      <c r="H921" s="231"/>
      <c r="I921" s="231"/>
      <c r="J921" s="231"/>
      <c r="K921" s="231"/>
      <c r="L921" s="231"/>
      <c r="M921" s="231"/>
      <c r="N921" s="231"/>
      <c r="O921" s="231"/>
      <c r="P921" s="231"/>
      <c r="Q921" s="231"/>
    </row>
    <row r="922" spans="6:17">
      <c r="F922" s="231"/>
      <c r="G922" s="231"/>
      <c r="H922" s="231"/>
      <c r="I922" s="231"/>
      <c r="J922" s="231"/>
      <c r="K922" s="231"/>
      <c r="L922" s="231"/>
      <c r="M922" s="231"/>
      <c r="N922" s="231"/>
      <c r="O922" s="231"/>
      <c r="P922" s="231"/>
      <c r="Q922" s="231"/>
    </row>
    <row r="923" spans="6:17">
      <c r="F923" s="231"/>
      <c r="G923" s="231"/>
      <c r="H923" s="231"/>
      <c r="I923" s="231"/>
      <c r="J923" s="231"/>
      <c r="K923" s="231"/>
      <c r="L923" s="231"/>
      <c r="M923" s="231"/>
      <c r="N923" s="231"/>
      <c r="O923" s="231"/>
      <c r="P923" s="231"/>
      <c r="Q923" s="231"/>
    </row>
    <row r="924" spans="6:17">
      <c r="F924" s="231"/>
      <c r="G924" s="231"/>
      <c r="H924" s="231"/>
      <c r="I924" s="231"/>
      <c r="J924" s="231"/>
      <c r="K924" s="231"/>
      <c r="L924" s="231"/>
      <c r="M924" s="231"/>
      <c r="N924" s="231"/>
      <c r="O924" s="231"/>
      <c r="P924" s="231"/>
      <c r="Q924" s="231"/>
    </row>
    <row r="925" spans="6:17">
      <c r="F925" s="231"/>
      <c r="G925" s="231"/>
      <c r="H925" s="231"/>
      <c r="I925" s="231"/>
      <c r="J925" s="231"/>
      <c r="K925" s="231"/>
      <c r="L925" s="231"/>
      <c r="M925" s="231"/>
      <c r="N925" s="231"/>
      <c r="O925" s="231"/>
      <c r="P925" s="231"/>
      <c r="Q925" s="231"/>
    </row>
    <row r="926" spans="6:17">
      <c r="F926" s="231"/>
      <c r="G926" s="231"/>
      <c r="H926" s="231"/>
      <c r="I926" s="231"/>
      <c r="J926" s="231"/>
      <c r="K926" s="231"/>
      <c r="L926" s="231"/>
      <c r="M926" s="231"/>
      <c r="N926" s="231"/>
      <c r="O926" s="231"/>
      <c r="P926" s="231"/>
      <c r="Q926" s="231"/>
    </row>
    <row r="927" spans="6:17">
      <c r="F927" s="231"/>
      <c r="G927" s="231"/>
      <c r="H927" s="231"/>
      <c r="I927" s="231"/>
      <c r="J927" s="231"/>
      <c r="K927" s="231"/>
      <c r="L927" s="231"/>
      <c r="M927" s="231"/>
      <c r="N927" s="231"/>
      <c r="O927" s="231"/>
      <c r="P927" s="231"/>
      <c r="Q927" s="231"/>
    </row>
    <row r="928" spans="6:17">
      <c r="F928" s="231"/>
      <c r="G928" s="231"/>
      <c r="H928" s="231"/>
      <c r="I928" s="231"/>
      <c r="J928" s="231"/>
      <c r="K928" s="231"/>
      <c r="L928" s="231"/>
      <c r="M928" s="231"/>
      <c r="N928" s="231"/>
      <c r="O928" s="231"/>
      <c r="P928" s="231"/>
      <c r="Q928" s="231"/>
    </row>
    <row r="929" spans="6:17">
      <c r="F929" s="231"/>
      <c r="G929" s="231"/>
      <c r="H929" s="231"/>
      <c r="I929" s="231"/>
      <c r="J929" s="231"/>
      <c r="K929" s="231"/>
      <c r="L929" s="231"/>
      <c r="M929" s="231"/>
      <c r="N929" s="231"/>
      <c r="O929" s="231"/>
      <c r="P929" s="231"/>
      <c r="Q929" s="231"/>
    </row>
    <row r="930" spans="6:17">
      <c r="F930" s="231"/>
      <c r="G930" s="231"/>
      <c r="H930" s="231"/>
      <c r="I930" s="231"/>
      <c r="J930" s="231"/>
      <c r="K930" s="231"/>
      <c r="L930" s="231"/>
      <c r="M930" s="231"/>
      <c r="N930" s="231"/>
      <c r="O930" s="231"/>
      <c r="P930" s="231"/>
      <c r="Q930" s="231"/>
    </row>
    <row r="931" spans="6:17">
      <c r="F931" s="231"/>
      <c r="G931" s="231"/>
      <c r="H931" s="231"/>
      <c r="I931" s="231"/>
      <c r="J931" s="231"/>
      <c r="K931" s="231"/>
      <c r="L931" s="231"/>
      <c r="M931" s="231"/>
      <c r="N931" s="231"/>
      <c r="O931" s="231"/>
      <c r="P931" s="231"/>
      <c r="Q931" s="231"/>
    </row>
    <row r="932" spans="6:17">
      <c r="F932" s="231"/>
      <c r="G932" s="231"/>
      <c r="H932" s="231"/>
      <c r="I932" s="231"/>
      <c r="J932" s="231"/>
      <c r="K932" s="231"/>
      <c r="L932" s="231"/>
      <c r="M932" s="231"/>
      <c r="N932" s="231"/>
      <c r="O932" s="231"/>
      <c r="P932" s="231"/>
      <c r="Q932" s="231"/>
    </row>
    <row r="933" spans="6:17">
      <c r="F933" s="231"/>
      <c r="G933" s="231"/>
      <c r="H933" s="231"/>
      <c r="I933" s="231"/>
      <c r="J933" s="231"/>
      <c r="K933" s="231"/>
      <c r="L933" s="231"/>
      <c r="M933" s="231"/>
      <c r="N933" s="231"/>
      <c r="O933" s="231"/>
      <c r="P933" s="231"/>
      <c r="Q933" s="231"/>
    </row>
    <row r="934" spans="6:17">
      <c r="F934" s="231"/>
      <c r="G934" s="231"/>
      <c r="H934" s="231"/>
      <c r="I934" s="231"/>
      <c r="J934" s="231"/>
      <c r="K934" s="231"/>
      <c r="L934" s="231"/>
      <c r="M934" s="231"/>
      <c r="N934" s="231"/>
      <c r="O934" s="231"/>
      <c r="P934" s="231"/>
      <c r="Q934" s="231"/>
    </row>
    <row r="935" spans="6:17">
      <c r="F935" s="231"/>
      <c r="G935" s="231"/>
      <c r="H935" s="231"/>
      <c r="I935" s="231"/>
      <c r="J935" s="231"/>
      <c r="K935" s="231"/>
      <c r="L935" s="231"/>
      <c r="M935" s="231"/>
      <c r="N935" s="231"/>
      <c r="O935" s="231"/>
      <c r="P935" s="231"/>
      <c r="Q935" s="231"/>
    </row>
    <row r="936" spans="6:17">
      <c r="F936" s="231"/>
      <c r="G936" s="231"/>
      <c r="H936" s="231"/>
      <c r="I936" s="231"/>
      <c r="J936" s="231"/>
      <c r="K936" s="231"/>
      <c r="L936" s="231"/>
      <c r="M936" s="231"/>
      <c r="N936" s="231"/>
      <c r="O936" s="231"/>
      <c r="P936" s="231"/>
      <c r="Q936" s="231"/>
    </row>
    <row r="937" spans="6:17">
      <c r="F937" s="231"/>
      <c r="G937" s="231"/>
      <c r="H937" s="231"/>
      <c r="I937" s="231"/>
      <c r="J937" s="231"/>
      <c r="K937" s="231"/>
      <c r="L937" s="231"/>
      <c r="M937" s="231"/>
      <c r="N937" s="231"/>
      <c r="O937" s="231"/>
      <c r="P937" s="231"/>
      <c r="Q937" s="231"/>
    </row>
    <row r="938" spans="6:17">
      <c r="F938" s="231"/>
      <c r="G938" s="231"/>
      <c r="H938" s="231"/>
      <c r="I938" s="231"/>
      <c r="J938" s="231"/>
      <c r="K938" s="231"/>
      <c r="L938" s="231"/>
      <c r="M938" s="231"/>
      <c r="N938" s="231"/>
      <c r="O938" s="231"/>
      <c r="P938" s="231"/>
      <c r="Q938" s="231"/>
    </row>
    <row r="939" spans="6:17">
      <c r="F939" s="231"/>
      <c r="G939" s="231"/>
      <c r="H939" s="231"/>
      <c r="I939" s="231"/>
      <c r="J939" s="231"/>
      <c r="K939" s="231"/>
      <c r="L939" s="231"/>
      <c r="M939" s="231"/>
      <c r="N939" s="231"/>
      <c r="O939" s="231"/>
      <c r="P939" s="231"/>
      <c r="Q939" s="231"/>
    </row>
    <row r="940" spans="6:17">
      <c r="F940" s="231"/>
      <c r="G940" s="231"/>
      <c r="H940" s="231"/>
      <c r="I940" s="231"/>
      <c r="J940" s="231"/>
      <c r="K940" s="231"/>
      <c r="L940" s="231"/>
      <c r="M940" s="231"/>
      <c r="N940" s="231"/>
      <c r="O940" s="231"/>
      <c r="P940" s="231"/>
      <c r="Q940" s="231"/>
    </row>
    <row r="941" spans="6:17">
      <c r="F941" s="231"/>
      <c r="G941" s="231"/>
      <c r="H941" s="231"/>
      <c r="I941" s="231"/>
      <c r="J941" s="231"/>
      <c r="K941" s="231"/>
      <c r="L941" s="231"/>
      <c r="M941" s="231"/>
      <c r="N941" s="231"/>
      <c r="O941" s="231"/>
      <c r="P941" s="231"/>
      <c r="Q941" s="231"/>
    </row>
    <row r="942" spans="6:17">
      <c r="F942" s="231"/>
      <c r="G942" s="231"/>
      <c r="H942" s="231"/>
      <c r="I942" s="231"/>
      <c r="J942" s="231"/>
      <c r="K942" s="231"/>
      <c r="L942" s="231"/>
      <c r="M942" s="231"/>
      <c r="N942" s="231"/>
      <c r="O942" s="231"/>
      <c r="P942" s="231"/>
      <c r="Q942" s="231"/>
    </row>
    <row r="943" spans="6:17">
      <c r="F943" s="231"/>
      <c r="G943" s="231"/>
      <c r="H943" s="231"/>
      <c r="I943" s="231"/>
      <c r="J943" s="231"/>
      <c r="K943" s="231"/>
      <c r="L943" s="231"/>
      <c r="M943" s="231"/>
      <c r="N943" s="231"/>
      <c r="O943" s="231"/>
      <c r="P943" s="231"/>
      <c r="Q943" s="231"/>
    </row>
    <row r="944" spans="6:17">
      <c r="F944" s="231"/>
      <c r="G944" s="231"/>
      <c r="H944" s="231"/>
      <c r="I944" s="231"/>
      <c r="J944" s="231"/>
      <c r="K944" s="231"/>
      <c r="L944" s="231"/>
      <c r="M944" s="231"/>
      <c r="N944" s="231"/>
      <c r="O944" s="231"/>
      <c r="P944" s="231"/>
      <c r="Q944" s="231"/>
    </row>
    <row r="945" spans="6:17">
      <c r="F945" s="231"/>
      <c r="G945" s="231"/>
      <c r="H945" s="231"/>
      <c r="I945" s="231"/>
      <c r="J945" s="231"/>
      <c r="K945" s="231"/>
      <c r="L945" s="231"/>
      <c r="M945" s="231"/>
      <c r="N945" s="231"/>
      <c r="O945" s="231"/>
      <c r="P945" s="231"/>
      <c r="Q945" s="231"/>
    </row>
    <row r="946" spans="6:17">
      <c r="F946" s="231"/>
      <c r="G946" s="231"/>
      <c r="H946" s="231"/>
      <c r="I946" s="231"/>
      <c r="J946" s="231"/>
      <c r="K946" s="231"/>
      <c r="L946" s="231"/>
      <c r="M946" s="231"/>
      <c r="N946" s="231"/>
      <c r="O946" s="231"/>
      <c r="P946" s="231"/>
      <c r="Q946" s="231"/>
    </row>
    <row r="947" spans="6:17">
      <c r="F947" s="231"/>
      <c r="G947" s="231"/>
      <c r="H947" s="231"/>
      <c r="I947" s="231"/>
      <c r="J947" s="231"/>
      <c r="K947" s="231"/>
      <c r="L947" s="231"/>
      <c r="M947" s="231"/>
      <c r="N947" s="231"/>
      <c r="O947" s="231"/>
      <c r="P947" s="231"/>
      <c r="Q947" s="231"/>
    </row>
    <row r="948" spans="6:17">
      <c r="F948" s="231"/>
      <c r="G948" s="231"/>
      <c r="H948" s="231"/>
      <c r="I948" s="231"/>
      <c r="J948" s="231"/>
      <c r="K948" s="231"/>
      <c r="L948" s="231"/>
      <c r="M948" s="231"/>
      <c r="N948" s="231"/>
      <c r="O948" s="231"/>
      <c r="P948" s="231"/>
      <c r="Q948" s="231"/>
    </row>
    <row r="949" spans="6:17">
      <c r="F949" s="231"/>
      <c r="G949" s="231"/>
      <c r="H949" s="231"/>
      <c r="I949" s="231"/>
      <c r="J949" s="231"/>
      <c r="K949" s="231"/>
      <c r="L949" s="231"/>
      <c r="M949" s="231"/>
      <c r="N949" s="231"/>
      <c r="O949" s="231"/>
      <c r="P949" s="231"/>
      <c r="Q949" s="231"/>
    </row>
    <row r="950" spans="6:17">
      <c r="F950" s="231"/>
      <c r="G950" s="231"/>
      <c r="H950" s="231"/>
      <c r="I950" s="231"/>
      <c r="J950" s="231"/>
      <c r="K950" s="231"/>
      <c r="L950" s="231"/>
      <c r="M950" s="231"/>
      <c r="N950" s="231"/>
      <c r="O950" s="231"/>
      <c r="P950" s="231"/>
      <c r="Q950" s="231"/>
    </row>
    <row r="951" spans="6:17">
      <c r="F951" s="231"/>
      <c r="G951" s="231"/>
      <c r="H951" s="231"/>
      <c r="I951" s="231"/>
      <c r="J951" s="231"/>
      <c r="K951" s="231"/>
      <c r="L951" s="231"/>
      <c r="M951" s="231"/>
      <c r="N951" s="231"/>
      <c r="O951" s="231"/>
      <c r="P951" s="231"/>
      <c r="Q951" s="231"/>
    </row>
    <row r="952" spans="6:17">
      <c r="F952" s="231"/>
      <c r="G952" s="231"/>
      <c r="H952" s="231"/>
      <c r="I952" s="231"/>
      <c r="J952" s="231"/>
      <c r="K952" s="231"/>
      <c r="L952" s="231"/>
      <c r="M952" s="231"/>
      <c r="N952" s="231"/>
      <c r="O952" s="231"/>
      <c r="P952" s="231"/>
      <c r="Q952" s="231"/>
    </row>
    <row r="953" spans="6:17">
      <c r="F953" s="231"/>
      <c r="G953" s="231"/>
      <c r="H953" s="231"/>
      <c r="I953" s="231"/>
      <c r="J953" s="231"/>
      <c r="K953" s="231"/>
      <c r="L953" s="231"/>
      <c r="M953" s="231"/>
      <c r="N953" s="231"/>
      <c r="O953" s="231"/>
      <c r="P953" s="231"/>
      <c r="Q953" s="231"/>
    </row>
    <row r="954" spans="6:17">
      <c r="F954" s="231"/>
      <c r="G954" s="231"/>
      <c r="H954" s="231"/>
      <c r="I954" s="231"/>
      <c r="J954" s="231"/>
      <c r="K954" s="231"/>
      <c r="L954" s="231"/>
      <c r="M954" s="231"/>
      <c r="N954" s="231"/>
      <c r="O954" s="231"/>
      <c r="P954" s="231"/>
      <c r="Q954" s="231"/>
    </row>
    <row r="955" spans="6:17">
      <c r="F955" s="231"/>
      <c r="G955" s="231"/>
      <c r="H955" s="231"/>
      <c r="I955" s="231"/>
      <c r="J955" s="231"/>
      <c r="K955" s="231"/>
      <c r="L955" s="231"/>
      <c r="M955" s="231"/>
      <c r="N955" s="231"/>
      <c r="O955" s="231"/>
      <c r="P955" s="231"/>
      <c r="Q955" s="231"/>
    </row>
    <row r="956" spans="6:17">
      <c r="F956" s="231"/>
      <c r="G956" s="231"/>
      <c r="H956" s="231"/>
      <c r="I956" s="231"/>
      <c r="J956" s="231"/>
      <c r="K956" s="231"/>
      <c r="L956" s="231"/>
      <c r="M956" s="231"/>
      <c r="N956" s="231"/>
      <c r="O956" s="231"/>
      <c r="P956" s="231"/>
      <c r="Q956" s="231"/>
    </row>
    <row r="957" spans="6:17">
      <c r="F957" s="231"/>
      <c r="G957" s="231"/>
      <c r="H957" s="231"/>
      <c r="I957" s="231"/>
      <c r="J957" s="231"/>
      <c r="K957" s="231"/>
      <c r="L957" s="231"/>
      <c r="M957" s="231"/>
      <c r="N957" s="231"/>
      <c r="O957" s="231"/>
      <c r="P957" s="231"/>
      <c r="Q957" s="231"/>
    </row>
    <row r="958" spans="6:17">
      <c r="F958" s="231"/>
      <c r="G958" s="231"/>
      <c r="H958" s="231"/>
      <c r="I958" s="231"/>
      <c r="J958" s="231"/>
      <c r="K958" s="231"/>
      <c r="L958" s="231"/>
      <c r="M958" s="231"/>
      <c r="N958" s="231"/>
      <c r="O958" s="231"/>
      <c r="P958" s="231"/>
      <c r="Q958" s="231"/>
    </row>
    <row r="959" spans="6:17">
      <c r="F959" s="231"/>
      <c r="G959" s="231"/>
      <c r="H959" s="231"/>
      <c r="I959" s="231"/>
      <c r="J959" s="231"/>
      <c r="K959" s="231"/>
      <c r="L959" s="231"/>
      <c r="M959" s="231"/>
      <c r="N959" s="231"/>
      <c r="O959" s="231"/>
      <c r="P959" s="231"/>
      <c r="Q959" s="231"/>
    </row>
    <row r="960" spans="6:17">
      <c r="F960" s="231"/>
      <c r="G960" s="231"/>
      <c r="H960" s="231"/>
      <c r="I960" s="231"/>
      <c r="J960" s="231"/>
      <c r="K960" s="231"/>
      <c r="L960" s="231"/>
      <c r="M960" s="231"/>
      <c r="N960" s="231"/>
      <c r="O960" s="231"/>
      <c r="P960" s="231"/>
      <c r="Q960" s="231"/>
    </row>
    <row r="961" spans="6:17">
      <c r="F961" s="231"/>
      <c r="G961" s="231"/>
      <c r="H961" s="231"/>
      <c r="I961" s="231"/>
      <c r="J961" s="231"/>
      <c r="K961" s="231"/>
      <c r="L961" s="231"/>
      <c r="M961" s="231"/>
      <c r="N961" s="231"/>
      <c r="O961" s="231"/>
      <c r="P961" s="231"/>
      <c r="Q961" s="231"/>
    </row>
    <row r="962" spans="6:17">
      <c r="F962" s="231"/>
      <c r="G962" s="231"/>
      <c r="H962" s="231"/>
      <c r="I962" s="231"/>
      <c r="J962" s="231"/>
      <c r="K962" s="231"/>
      <c r="L962" s="231"/>
      <c r="M962" s="231"/>
      <c r="N962" s="231"/>
      <c r="O962" s="231"/>
      <c r="P962" s="231"/>
      <c r="Q962" s="231"/>
    </row>
    <row r="963" spans="6:17">
      <c r="F963" s="231"/>
      <c r="G963" s="231"/>
      <c r="H963" s="231"/>
      <c r="I963" s="231"/>
      <c r="J963" s="231"/>
      <c r="K963" s="231"/>
      <c r="L963" s="231"/>
      <c r="M963" s="231"/>
      <c r="N963" s="231"/>
      <c r="O963" s="231"/>
      <c r="P963" s="231"/>
      <c r="Q963" s="231"/>
    </row>
    <row r="964" spans="6:17">
      <c r="F964" s="231"/>
      <c r="G964" s="231"/>
      <c r="H964" s="231"/>
      <c r="I964" s="231"/>
      <c r="J964" s="231"/>
      <c r="K964" s="231"/>
      <c r="L964" s="231"/>
      <c r="M964" s="231"/>
      <c r="N964" s="231"/>
      <c r="O964" s="231"/>
      <c r="P964" s="231"/>
      <c r="Q964" s="231"/>
    </row>
    <row r="965" spans="6:17">
      <c r="F965" s="231"/>
      <c r="G965" s="231"/>
      <c r="H965" s="231"/>
      <c r="I965" s="231"/>
      <c r="J965" s="231"/>
      <c r="K965" s="231"/>
      <c r="L965" s="231"/>
      <c r="M965" s="231"/>
      <c r="N965" s="231"/>
      <c r="O965" s="231"/>
      <c r="P965" s="231"/>
      <c r="Q965" s="231"/>
    </row>
    <row r="966" spans="6:17">
      <c r="F966" s="231"/>
      <c r="G966" s="231"/>
      <c r="H966" s="231"/>
      <c r="I966" s="231"/>
      <c r="J966" s="231"/>
      <c r="K966" s="231"/>
      <c r="L966" s="231"/>
      <c r="M966" s="231"/>
      <c r="N966" s="231"/>
      <c r="O966" s="231"/>
      <c r="P966" s="231"/>
      <c r="Q966" s="231"/>
    </row>
    <row r="967" spans="6:17">
      <c r="F967" s="231"/>
      <c r="G967" s="231"/>
      <c r="H967" s="231"/>
      <c r="I967" s="231"/>
      <c r="J967" s="231"/>
      <c r="K967" s="231"/>
      <c r="L967" s="231"/>
      <c r="M967" s="231"/>
      <c r="N967" s="231"/>
      <c r="O967" s="231"/>
      <c r="P967" s="231"/>
      <c r="Q967" s="231"/>
    </row>
    <row r="968" spans="6:17">
      <c r="F968" s="231"/>
      <c r="G968" s="231"/>
      <c r="H968" s="231"/>
      <c r="I968" s="231"/>
      <c r="J968" s="231"/>
      <c r="K968" s="231"/>
      <c r="L968" s="231"/>
      <c r="M968" s="231"/>
      <c r="N968" s="231"/>
      <c r="O968" s="231"/>
      <c r="P968" s="231"/>
      <c r="Q968" s="231"/>
    </row>
    <row r="969" spans="6:17">
      <c r="F969" s="231"/>
      <c r="G969" s="231"/>
      <c r="H969" s="231"/>
      <c r="I969" s="231"/>
      <c r="J969" s="231"/>
      <c r="K969" s="231"/>
      <c r="L969" s="231"/>
      <c r="M969" s="231"/>
      <c r="N969" s="231"/>
      <c r="O969" s="231"/>
      <c r="P969" s="231"/>
      <c r="Q969" s="231"/>
    </row>
    <row r="970" spans="6:17">
      <c r="F970" s="231"/>
      <c r="G970" s="231"/>
      <c r="H970" s="231"/>
      <c r="I970" s="231"/>
      <c r="J970" s="231"/>
      <c r="K970" s="231"/>
      <c r="L970" s="231"/>
      <c r="M970" s="231"/>
      <c r="N970" s="231"/>
      <c r="O970" s="231"/>
      <c r="P970" s="231"/>
      <c r="Q970" s="231"/>
    </row>
    <row r="971" spans="6:17">
      <c r="F971" s="231"/>
      <c r="G971" s="231"/>
      <c r="H971" s="231"/>
      <c r="I971" s="231"/>
      <c r="J971" s="231"/>
      <c r="K971" s="231"/>
      <c r="L971" s="231"/>
      <c r="M971" s="231"/>
      <c r="N971" s="231"/>
      <c r="O971" s="231"/>
      <c r="P971" s="231"/>
      <c r="Q971" s="231"/>
    </row>
    <row r="972" spans="6:17">
      <c r="F972" s="231"/>
      <c r="G972" s="231"/>
      <c r="H972" s="231"/>
      <c r="I972" s="231"/>
      <c r="J972" s="231"/>
      <c r="K972" s="231"/>
      <c r="L972" s="231"/>
      <c r="M972" s="231"/>
      <c r="N972" s="231"/>
      <c r="O972" s="231"/>
      <c r="P972" s="231"/>
      <c r="Q972" s="231"/>
    </row>
    <row r="973" spans="6:17">
      <c r="F973" s="231"/>
      <c r="G973" s="231"/>
      <c r="H973" s="231"/>
      <c r="I973" s="231"/>
      <c r="J973" s="231"/>
      <c r="K973" s="231"/>
      <c r="L973" s="231"/>
      <c r="M973" s="231"/>
      <c r="N973" s="231"/>
      <c r="O973" s="231"/>
      <c r="P973" s="231"/>
      <c r="Q973" s="231"/>
    </row>
    <row r="974" spans="6:17">
      <c r="F974" s="231"/>
      <c r="G974" s="231"/>
      <c r="H974" s="231"/>
      <c r="I974" s="231"/>
      <c r="J974" s="231"/>
      <c r="K974" s="231"/>
      <c r="L974" s="231"/>
      <c r="M974" s="231"/>
      <c r="N974" s="231"/>
      <c r="O974" s="231"/>
      <c r="P974" s="231"/>
      <c r="Q974" s="231"/>
    </row>
    <row r="975" spans="6:17">
      <c r="F975" s="231"/>
      <c r="G975" s="231"/>
      <c r="H975" s="231"/>
      <c r="I975" s="231"/>
      <c r="J975" s="231"/>
      <c r="K975" s="231"/>
      <c r="L975" s="231"/>
      <c r="M975" s="231"/>
      <c r="N975" s="231"/>
      <c r="O975" s="231"/>
      <c r="P975" s="231"/>
      <c r="Q975" s="231"/>
    </row>
    <row r="976" spans="6:17">
      <c r="F976" s="231"/>
      <c r="G976" s="231"/>
      <c r="H976" s="231"/>
      <c r="I976" s="231"/>
      <c r="J976" s="231"/>
      <c r="K976" s="231"/>
      <c r="L976" s="231"/>
      <c r="M976" s="231"/>
      <c r="N976" s="231"/>
      <c r="O976" s="231"/>
      <c r="P976" s="231"/>
      <c r="Q976" s="231"/>
    </row>
    <row r="977" spans="6:17">
      <c r="F977" s="231"/>
      <c r="G977" s="231"/>
      <c r="H977" s="231"/>
      <c r="I977" s="231"/>
      <c r="J977" s="231"/>
      <c r="K977" s="231"/>
      <c r="L977" s="231"/>
      <c r="M977" s="231"/>
      <c r="N977" s="231"/>
      <c r="O977" s="231"/>
      <c r="P977" s="231"/>
      <c r="Q977" s="231"/>
    </row>
    <row r="978" spans="6:17">
      <c r="F978" s="231"/>
      <c r="G978" s="231"/>
      <c r="H978" s="231"/>
      <c r="I978" s="231"/>
      <c r="J978" s="231"/>
      <c r="K978" s="231"/>
      <c r="L978" s="231"/>
      <c r="M978" s="231"/>
      <c r="N978" s="231"/>
      <c r="O978" s="231"/>
      <c r="P978" s="231"/>
      <c r="Q978" s="231"/>
    </row>
    <row r="979" spans="6:17">
      <c r="F979" s="231"/>
      <c r="G979" s="231"/>
      <c r="H979" s="231"/>
      <c r="I979" s="231"/>
      <c r="J979" s="231"/>
      <c r="K979" s="231"/>
      <c r="L979" s="231"/>
      <c r="M979" s="231"/>
      <c r="N979" s="231"/>
      <c r="O979" s="231"/>
      <c r="P979" s="231"/>
      <c r="Q979" s="231"/>
    </row>
    <row r="980" spans="6:17">
      <c r="F980" s="231"/>
      <c r="G980" s="231"/>
      <c r="H980" s="231"/>
      <c r="I980" s="231"/>
      <c r="J980" s="231"/>
      <c r="K980" s="231"/>
      <c r="L980" s="231"/>
      <c r="M980" s="231"/>
      <c r="N980" s="231"/>
      <c r="O980" s="231"/>
      <c r="P980" s="231"/>
      <c r="Q980" s="231"/>
    </row>
    <row r="981" spans="6:17">
      <c r="F981" s="231"/>
      <c r="G981" s="231"/>
      <c r="H981" s="231"/>
      <c r="I981" s="231"/>
      <c r="J981" s="231"/>
      <c r="K981" s="231"/>
      <c r="L981" s="231"/>
      <c r="M981" s="231"/>
      <c r="N981" s="231"/>
      <c r="O981" s="231"/>
      <c r="P981" s="231"/>
      <c r="Q981" s="231"/>
    </row>
    <row r="982" spans="6:17">
      <c r="F982" s="231"/>
      <c r="G982" s="231"/>
      <c r="H982" s="231"/>
      <c r="I982" s="231"/>
      <c r="J982" s="231"/>
      <c r="K982" s="231"/>
      <c r="L982" s="231"/>
      <c r="M982" s="231"/>
      <c r="N982" s="231"/>
      <c r="O982" s="231"/>
      <c r="P982" s="231"/>
      <c r="Q982" s="231"/>
    </row>
    <row r="983" spans="6:17">
      <c r="F983" s="231"/>
      <c r="G983" s="231"/>
      <c r="H983" s="231"/>
      <c r="I983" s="231"/>
      <c r="J983" s="231"/>
      <c r="K983" s="231"/>
      <c r="L983" s="231"/>
      <c r="M983" s="231"/>
      <c r="N983" s="231"/>
      <c r="O983" s="231"/>
      <c r="P983" s="231"/>
      <c r="Q983" s="231"/>
    </row>
    <row r="984" spans="6:17">
      <c r="F984" s="231"/>
      <c r="G984" s="231"/>
      <c r="H984" s="231"/>
      <c r="I984" s="231"/>
      <c r="J984" s="231"/>
      <c r="K984" s="231"/>
      <c r="L984" s="231"/>
      <c r="M984" s="231"/>
      <c r="N984" s="231"/>
      <c r="O984" s="231"/>
      <c r="P984" s="231"/>
      <c r="Q984" s="231"/>
    </row>
    <row r="985" spans="6:17">
      <c r="F985" s="231"/>
      <c r="G985" s="231"/>
      <c r="H985" s="231"/>
      <c r="I985" s="231"/>
      <c r="J985" s="231"/>
      <c r="K985" s="231"/>
      <c r="L985" s="231"/>
      <c r="M985" s="231"/>
      <c r="N985" s="231"/>
      <c r="O985" s="231"/>
      <c r="P985" s="231"/>
      <c r="Q985" s="231"/>
    </row>
    <row r="986" spans="6:17">
      <c r="F986" s="231"/>
      <c r="G986" s="231"/>
      <c r="H986" s="231"/>
      <c r="I986" s="231"/>
      <c r="J986" s="231"/>
      <c r="K986" s="231"/>
      <c r="L986" s="231"/>
      <c r="M986" s="231"/>
      <c r="N986" s="231"/>
      <c r="O986" s="231"/>
      <c r="P986" s="231"/>
      <c r="Q986" s="231"/>
    </row>
    <row r="987" spans="6:17">
      <c r="F987" s="231"/>
      <c r="G987" s="231"/>
      <c r="H987" s="231"/>
      <c r="I987" s="231"/>
      <c r="J987" s="231"/>
      <c r="K987" s="231"/>
      <c r="L987" s="231"/>
      <c r="M987" s="231"/>
      <c r="N987" s="231"/>
      <c r="O987" s="231"/>
      <c r="P987" s="231"/>
      <c r="Q987" s="231"/>
    </row>
    <row r="988" spans="6:17">
      <c r="F988" s="231"/>
      <c r="G988" s="231"/>
      <c r="H988" s="231"/>
      <c r="I988" s="231"/>
      <c r="J988" s="231"/>
      <c r="K988" s="231"/>
      <c r="L988" s="231"/>
      <c r="M988" s="231"/>
      <c r="N988" s="231"/>
      <c r="O988" s="231"/>
      <c r="P988" s="231"/>
      <c r="Q988" s="231"/>
    </row>
    <row r="989" spans="6:17">
      <c r="F989" s="231"/>
      <c r="G989" s="231"/>
      <c r="H989" s="231"/>
      <c r="I989" s="231"/>
      <c r="J989" s="231"/>
      <c r="K989" s="231"/>
      <c r="L989" s="231"/>
      <c r="M989" s="231"/>
      <c r="N989" s="231"/>
      <c r="O989" s="231"/>
      <c r="P989" s="231"/>
      <c r="Q989" s="231"/>
    </row>
    <row r="990" spans="6:17">
      <c r="F990" s="231"/>
      <c r="G990" s="231"/>
      <c r="H990" s="231"/>
      <c r="I990" s="231"/>
      <c r="J990" s="231"/>
      <c r="K990" s="231"/>
      <c r="L990" s="231"/>
      <c r="M990" s="231"/>
      <c r="N990" s="231"/>
      <c r="O990" s="231"/>
      <c r="P990" s="231"/>
      <c r="Q990" s="231"/>
    </row>
    <row r="991" spans="6:17">
      <c r="F991" s="231"/>
      <c r="G991" s="231"/>
      <c r="H991" s="231"/>
      <c r="I991" s="231"/>
      <c r="J991" s="231"/>
      <c r="K991" s="231"/>
      <c r="L991" s="231"/>
      <c r="M991" s="231"/>
      <c r="N991" s="231"/>
      <c r="O991" s="231"/>
      <c r="P991" s="231"/>
      <c r="Q991" s="231"/>
    </row>
    <row r="992" spans="6:17">
      <c r="F992" s="231"/>
      <c r="G992" s="231"/>
      <c r="H992" s="231"/>
      <c r="I992" s="231"/>
      <c r="J992" s="231"/>
      <c r="K992" s="231"/>
      <c r="L992" s="231"/>
      <c r="M992" s="231"/>
      <c r="N992" s="231"/>
      <c r="O992" s="231"/>
      <c r="P992" s="231"/>
      <c r="Q992" s="231"/>
    </row>
    <row r="993" spans="6:17">
      <c r="F993" s="231"/>
      <c r="G993" s="231"/>
      <c r="H993" s="231"/>
      <c r="I993" s="231"/>
      <c r="J993" s="231"/>
      <c r="K993" s="231"/>
      <c r="L993" s="231"/>
      <c r="M993" s="231"/>
      <c r="N993" s="231"/>
      <c r="O993" s="231"/>
      <c r="P993" s="231"/>
      <c r="Q993" s="231"/>
    </row>
    <row r="994" spans="6:17">
      <c r="F994" s="231"/>
      <c r="G994" s="231"/>
      <c r="H994" s="231"/>
      <c r="I994" s="231"/>
      <c r="J994" s="231"/>
      <c r="K994" s="231"/>
      <c r="L994" s="231"/>
      <c r="M994" s="231"/>
      <c r="N994" s="231"/>
      <c r="O994" s="231"/>
      <c r="P994" s="231"/>
      <c r="Q994" s="231"/>
    </row>
    <row r="995" spans="6:17">
      <c r="F995" s="231"/>
      <c r="G995" s="231"/>
      <c r="H995" s="231"/>
      <c r="I995" s="231"/>
      <c r="J995" s="231"/>
      <c r="K995" s="231"/>
      <c r="L995" s="231"/>
      <c r="M995" s="231"/>
      <c r="N995" s="231"/>
      <c r="O995" s="231"/>
      <c r="P995" s="231"/>
      <c r="Q995" s="231"/>
    </row>
    <row r="996" spans="6:17">
      <c r="F996" s="231"/>
      <c r="G996" s="231"/>
      <c r="H996" s="231"/>
      <c r="I996" s="231"/>
      <c r="J996" s="231"/>
      <c r="K996" s="231"/>
      <c r="L996" s="231"/>
      <c r="M996" s="231"/>
      <c r="N996" s="231"/>
      <c r="O996" s="231"/>
      <c r="P996" s="231"/>
      <c r="Q996" s="231"/>
    </row>
    <row r="997" spans="6:17">
      <c r="F997" s="231"/>
      <c r="G997" s="231"/>
      <c r="H997" s="231"/>
      <c r="I997" s="231"/>
      <c r="J997" s="231"/>
      <c r="K997" s="231"/>
      <c r="L997" s="231"/>
      <c r="M997" s="231"/>
      <c r="N997" s="231"/>
      <c r="O997" s="231"/>
      <c r="P997" s="231"/>
      <c r="Q997" s="231"/>
    </row>
    <row r="998" spans="6:17">
      <c r="F998" s="231"/>
      <c r="G998" s="231"/>
      <c r="H998" s="231"/>
      <c r="I998" s="231"/>
      <c r="J998" s="231"/>
      <c r="K998" s="231"/>
      <c r="L998" s="231"/>
      <c r="M998" s="231"/>
      <c r="N998" s="231"/>
      <c r="O998" s="231"/>
      <c r="P998" s="231"/>
      <c r="Q998" s="231"/>
    </row>
    <row r="999" spans="6:17">
      <c r="F999" s="231"/>
      <c r="G999" s="231"/>
      <c r="H999" s="231"/>
      <c r="I999" s="231"/>
      <c r="J999" s="231"/>
      <c r="K999" s="231"/>
      <c r="L999" s="231"/>
      <c r="M999" s="231"/>
      <c r="N999" s="231"/>
      <c r="O999" s="231"/>
      <c r="P999" s="231"/>
      <c r="Q999" s="231"/>
    </row>
    <row r="1000" spans="6:17">
      <c r="F1000" s="231"/>
      <c r="G1000" s="231"/>
      <c r="H1000" s="231"/>
      <c r="I1000" s="231"/>
      <c r="J1000" s="231"/>
      <c r="K1000" s="231"/>
      <c r="L1000" s="231"/>
      <c r="M1000" s="231"/>
      <c r="N1000" s="231"/>
      <c r="O1000" s="231"/>
      <c r="P1000" s="231"/>
      <c r="Q1000" s="231"/>
    </row>
    <row r="1001" spans="6:17">
      <c r="F1001" s="231"/>
      <c r="G1001" s="231"/>
      <c r="H1001" s="231"/>
      <c r="I1001" s="231"/>
      <c r="J1001" s="231"/>
      <c r="K1001" s="231"/>
      <c r="L1001" s="231"/>
      <c r="M1001" s="231"/>
      <c r="N1001" s="231"/>
      <c r="O1001" s="231"/>
      <c r="P1001" s="231"/>
      <c r="Q1001" s="231"/>
    </row>
    <row r="1002" spans="6:17">
      <c r="F1002" s="231"/>
      <c r="G1002" s="231"/>
      <c r="H1002" s="231"/>
      <c r="I1002" s="231"/>
      <c r="J1002" s="231"/>
      <c r="K1002" s="231"/>
      <c r="L1002" s="231"/>
      <c r="M1002" s="231"/>
      <c r="N1002" s="231"/>
      <c r="O1002" s="231"/>
      <c r="P1002" s="231"/>
      <c r="Q1002" s="231"/>
    </row>
    <row r="1003" spans="6:17">
      <c r="F1003" s="231"/>
      <c r="G1003" s="231"/>
      <c r="H1003" s="231"/>
      <c r="I1003" s="231"/>
      <c r="J1003" s="231"/>
      <c r="K1003" s="231"/>
      <c r="L1003" s="231"/>
      <c r="M1003" s="231"/>
      <c r="N1003" s="231"/>
      <c r="O1003" s="231"/>
      <c r="P1003" s="231"/>
      <c r="Q1003" s="231"/>
    </row>
    <row r="1004" spans="6:17">
      <c r="F1004" s="231"/>
      <c r="G1004" s="231"/>
      <c r="H1004" s="231"/>
      <c r="I1004" s="231"/>
      <c r="J1004" s="231"/>
      <c r="K1004" s="231"/>
      <c r="L1004" s="231"/>
      <c r="M1004" s="231"/>
      <c r="N1004" s="231"/>
      <c r="O1004" s="231"/>
      <c r="P1004" s="231"/>
      <c r="Q1004" s="231"/>
    </row>
    <row r="1005" spans="6:17">
      <c r="F1005" s="231"/>
      <c r="G1005" s="231"/>
      <c r="H1005" s="231"/>
      <c r="I1005" s="231"/>
      <c r="J1005" s="231"/>
      <c r="K1005" s="231"/>
      <c r="L1005" s="231"/>
      <c r="M1005" s="231"/>
      <c r="N1005" s="231"/>
      <c r="O1005" s="231"/>
      <c r="P1005" s="231"/>
      <c r="Q1005" s="231"/>
    </row>
    <row r="1006" spans="6:17">
      <c r="F1006" s="231"/>
      <c r="G1006" s="231"/>
      <c r="H1006" s="231"/>
      <c r="I1006" s="231"/>
      <c r="J1006" s="231"/>
      <c r="K1006" s="231"/>
      <c r="L1006" s="231"/>
      <c r="M1006" s="231"/>
      <c r="N1006" s="231"/>
      <c r="O1006" s="231"/>
      <c r="P1006" s="231"/>
      <c r="Q1006" s="231"/>
    </row>
    <row r="1007" spans="6:17">
      <c r="F1007" s="231"/>
      <c r="G1007" s="231"/>
      <c r="H1007" s="231"/>
      <c r="I1007" s="231"/>
      <c r="J1007" s="231"/>
      <c r="K1007" s="231"/>
      <c r="L1007" s="231"/>
      <c r="M1007" s="231"/>
      <c r="N1007" s="231"/>
      <c r="O1007" s="231"/>
      <c r="P1007" s="231"/>
      <c r="Q1007" s="231"/>
    </row>
    <row r="1008" spans="6:17">
      <c r="F1008" s="231"/>
      <c r="G1008" s="231"/>
      <c r="H1008" s="231"/>
      <c r="I1008" s="231"/>
      <c r="J1008" s="231"/>
      <c r="K1008" s="231"/>
      <c r="L1008" s="231"/>
      <c r="M1008" s="231"/>
      <c r="N1008" s="231"/>
      <c r="O1008" s="231"/>
      <c r="P1008" s="231"/>
      <c r="Q1008" s="231"/>
    </row>
    <row r="1009" spans="6:17">
      <c r="F1009" s="231"/>
      <c r="G1009" s="231"/>
      <c r="H1009" s="231"/>
      <c r="I1009" s="231"/>
      <c r="J1009" s="231"/>
      <c r="K1009" s="231"/>
      <c r="L1009" s="231"/>
      <c r="M1009" s="231"/>
      <c r="N1009" s="231"/>
      <c r="O1009" s="231"/>
      <c r="P1009" s="231"/>
      <c r="Q1009" s="231"/>
    </row>
    <row r="1010" spans="6:17">
      <c r="F1010" s="231"/>
      <c r="G1010" s="231"/>
      <c r="H1010" s="231"/>
      <c r="I1010" s="231"/>
      <c r="J1010" s="231"/>
      <c r="K1010" s="231"/>
      <c r="L1010" s="231"/>
      <c r="M1010" s="231"/>
      <c r="N1010" s="231"/>
      <c r="O1010" s="231"/>
      <c r="P1010" s="231"/>
      <c r="Q1010" s="231"/>
    </row>
    <row r="1011" spans="6:17">
      <c r="F1011" s="231"/>
      <c r="G1011" s="231"/>
      <c r="H1011" s="231"/>
      <c r="I1011" s="231"/>
      <c r="J1011" s="231"/>
      <c r="K1011" s="231"/>
      <c r="L1011" s="231"/>
      <c r="M1011" s="231"/>
      <c r="N1011" s="231"/>
      <c r="O1011" s="231"/>
      <c r="P1011" s="231"/>
      <c r="Q1011" s="231"/>
    </row>
    <row r="1012" spans="6:17">
      <c r="F1012" s="231"/>
      <c r="G1012" s="231"/>
      <c r="H1012" s="231"/>
      <c r="I1012" s="231"/>
      <c r="J1012" s="231"/>
      <c r="K1012" s="231"/>
      <c r="L1012" s="231"/>
      <c r="M1012" s="231"/>
      <c r="N1012" s="231"/>
      <c r="O1012" s="231"/>
      <c r="P1012" s="231"/>
      <c r="Q1012" s="231"/>
    </row>
    <row r="1013" spans="6:17">
      <c r="F1013" s="231"/>
      <c r="G1013" s="231"/>
      <c r="H1013" s="231"/>
      <c r="I1013" s="231"/>
      <c r="J1013" s="231"/>
      <c r="K1013" s="231"/>
      <c r="L1013" s="231"/>
      <c r="M1013" s="231"/>
      <c r="N1013" s="231"/>
      <c r="O1013" s="231"/>
      <c r="P1013" s="231"/>
      <c r="Q1013" s="231"/>
    </row>
    <row r="1014" spans="6:17">
      <c r="F1014" s="231"/>
      <c r="G1014" s="231"/>
      <c r="H1014" s="231"/>
      <c r="I1014" s="231"/>
      <c r="J1014" s="231"/>
      <c r="K1014" s="231"/>
      <c r="L1014" s="231"/>
      <c r="M1014" s="231"/>
      <c r="N1014" s="231"/>
      <c r="O1014" s="231"/>
      <c r="P1014" s="231"/>
      <c r="Q1014" s="231"/>
    </row>
    <row r="1015" spans="6:17">
      <c r="F1015" s="231"/>
      <c r="G1015" s="231"/>
      <c r="H1015" s="231"/>
      <c r="I1015" s="231"/>
      <c r="J1015" s="231"/>
      <c r="K1015" s="231"/>
      <c r="L1015" s="231"/>
      <c r="M1015" s="231"/>
      <c r="N1015" s="231"/>
      <c r="O1015" s="231"/>
      <c r="P1015" s="231"/>
      <c r="Q1015" s="231"/>
    </row>
    <row r="1016" spans="6:17">
      <c r="F1016" s="231"/>
      <c r="G1016" s="231"/>
      <c r="H1016" s="231"/>
      <c r="I1016" s="231"/>
      <c r="J1016" s="231"/>
      <c r="K1016" s="231"/>
      <c r="L1016" s="231"/>
      <c r="M1016" s="231"/>
      <c r="N1016" s="231"/>
      <c r="O1016" s="231"/>
      <c r="P1016" s="231"/>
      <c r="Q1016" s="231"/>
    </row>
    <row r="1017" spans="6:17">
      <c r="F1017" s="231"/>
      <c r="G1017" s="231"/>
      <c r="H1017" s="231"/>
      <c r="I1017" s="231"/>
      <c r="J1017" s="231"/>
      <c r="K1017" s="231"/>
      <c r="L1017" s="231"/>
      <c r="M1017" s="231"/>
      <c r="N1017" s="231"/>
      <c r="O1017" s="231"/>
      <c r="P1017" s="231"/>
      <c r="Q1017" s="231"/>
    </row>
    <row r="1018" spans="6:17">
      <c r="F1018" s="231"/>
      <c r="G1018" s="231"/>
      <c r="H1018" s="231"/>
      <c r="I1018" s="231"/>
      <c r="J1018" s="231"/>
      <c r="K1018" s="231"/>
      <c r="L1018" s="231"/>
      <c r="M1018" s="231"/>
      <c r="N1018" s="231"/>
      <c r="O1018" s="231"/>
      <c r="P1018" s="231"/>
      <c r="Q1018" s="231"/>
    </row>
    <row r="1019" spans="6:17">
      <c r="F1019" s="231"/>
      <c r="G1019" s="231"/>
      <c r="H1019" s="231"/>
      <c r="I1019" s="231"/>
      <c r="J1019" s="231"/>
      <c r="K1019" s="231"/>
      <c r="L1019" s="231"/>
      <c r="M1019" s="231"/>
      <c r="N1019" s="231"/>
      <c r="O1019" s="231"/>
      <c r="P1019" s="231"/>
      <c r="Q1019" s="231"/>
    </row>
    <row r="1020" spans="6:17">
      <c r="F1020" s="231"/>
      <c r="G1020" s="231"/>
      <c r="H1020" s="231"/>
      <c r="I1020" s="231"/>
      <c r="J1020" s="231"/>
      <c r="K1020" s="231"/>
      <c r="L1020" s="231"/>
      <c r="M1020" s="231"/>
      <c r="N1020" s="231"/>
      <c r="O1020" s="231"/>
      <c r="P1020" s="231"/>
      <c r="Q1020" s="231"/>
    </row>
    <row r="1021" spans="6:17">
      <c r="F1021" s="231"/>
      <c r="G1021" s="231"/>
      <c r="H1021" s="231"/>
      <c r="I1021" s="231"/>
      <c r="J1021" s="231"/>
      <c r="K1021" s="231"/>
      <c r="L1021" s="231"/>
      <c r="M1021" s="231"/>
      <c r="N1021" s="231"/>
      <c r="O1021" s="231"/>
      <c r="P1021" s="231"/>
      <c r="Q1021" s="231"/>
    </row>
    <row r="1022" spans="6:17">
      <c r="F1022" s="231"/>
      <c r="G1022" s="231"/>
      <c r="H1022" s="231"/>
      <c r="I1022" s="231"/>
      <c r="J1022" s="231"/>
      <c r="K1022" s="231"/>
      <c r="L1022" s="231"/>
      <c r="M1022" s="231"/>
      <c r="N1022" s="231"/>
      <c r="O1022" s="231"/>
      <c r="P1022" s="231"/>
      <c r="Q1022" s="231"/>
    </row>
    <row r="1023" spans="6:17">
      <c r="F1023" s="231"/>
      <c r="G1023" s="231"/>
      <c r="H1023" s="231"/>
      <c r="I1023" s="231"/>
      <c r="J1023" s="231"/>
      <c r="K1023" s="231"/>
      <c r="L1023" s="231"/>
      <c r="M1023" s="231"/>
      <c r="N1023" s="231"/>
      <c r="O1023" s="231"/>
      <c r="P1023" s="231"/>
      <c r="Q1023" s="231"/>
    </row>
    <row r="1024" spans="6:17">
      <c r="F1024" s="231"/>
      <c r="G1024" s="231"/>
      <c r="H1024" s="231"/>
      <c r="I1024" s="231"/>
      <c r="J1024" s="231"/>
      <c r="K1024" s="231"/>
      <c r="L1024" s="231"/>
      <c r="M1024" s="231"/>
      <c r="N1024" s="231"/>
      <c r="O1024" s="231"/>
      <c r="P1024" s="231"/>
      <c r="Q1024" s="231"/>
    </row>
    <row r="1025" spans="6:17">
      <c r="F1025" s="231"/>
      <c r="G1025" s="231"/>
      <c r="H1025" s="231"/>
      <c r="I1025" s="231"/>
      <c r="J1025" s="231"/>
      <c r="K1025" s="231"/>
      <c r="L1025" s="231"/>
      <c r="M1025" s="231"/>
      <c r="N1025" s="231"/>
      <c r="O1025" s="231"/>
      <c r="P1025" s="231"/>
      <c r="Q1025" s="231"/>
    </row>
    <row r="1026" spans="6:17">
      <c r="F1026" s="231"/>
      <c r="G1026" s="231"/>
      <c r="H1026" s="231"/>
      <c r="I1026" s="231"/>
      <c r="J1026" s="231"/>
      <c r="K1026" s="231"/>
      <c r="L1026" s="231"/>
      <c r="M1026" s="231"/>
      <c r="N1026" s="231"/>
      <c r="O1026" s="231"/>
      <c r="P1026" s="231"/>
      <c r="Q1026" s="231"/>
    </row>
    <row r="1027" spans="6:17">
      <c r="F1027" s="231"/>
      <c r="G1027" s="231"/>
      <c r="H1027" s="231"/>
      <c r="I1027" s="231"/>
      <c r="J1027" s="231"/>
      <c r="K1027" s="231"/>
      <c r="L1027" s="231"/>
      <c r="M1027" s="231"/>
      <c r="N1027" s="231"/>
      <c r="O1027" s="231"/>
      <c r="P1027" s="231"/>
      <c r="Q1027" s="231"/>
    </row>
    <row r="1028" spans="6:17">
      <c r="F1028" s="231"/>
      <c r="G1028" s="231"/>
      <c r="H1028" s="231"/>
      <c r="I1028" s="231"/>
      <c r="J1028" s="231"/>
      <c r="K1028" s="231"/>
      <c r="L1028" s="231"/>
      <c r="M1028" s="231"/>
      <c r="N1028" s="231"/>
      <c r="O1028" s="231"/>
      <c r="P1028" s="231"/>
      <c r="Q1028" s="231"/>
    </row>
    <row r="1029" spans="6:17">
      <c r="F1029" s="231"/>
      <c r="G1029" s="231"/>
      <c r="H1029" s="231"/>
      <c r="I1029" s="231"/>
      <c r="J1029" s="231"/>
      <c r="K1029" s="231"/>
      <c r="L1029" s="231"/>
      <c r="M1029" s="231"/>
      <c r="N1029" s="231"/>
      <c r="O1029" s="231"/>
      <c r="P1029" s="231"/>
      <c r="Q1029" s="231"/>
    </row>
    <row r="1030" spans="6:17">
      <c r="F1030" s="231"/>
      <c r="G1030" s="231"/>
      <c r="H1030" s="231"/>
      <c r="I1030" s="231"/>
      <c r="J1030" s="231"/>
      <c r="K1030" s="231"/>
      <c r="L1030" s="231"/>
      <c r="M1030" s="231"/>
      <c r="N1030" s="231"/>
      <c r="O1030" s="231"/>
      <c r="P1030" s="231"/>
      <c r="Q1030" s="231"/>
    </row>
    <row r="1031" spans="6:17">
      <c r="F1031" s="231"/>
      <c r="G1031" s="231"/>
      <c r="H1031" s="231"/>
      <c r="I1031" s="231"/>
      <c r="J1031" s="231"/>
      <c r="K1031" s="231"/>
      <c r="L1031" s="231"/>
      <c r="M1031" s="231"/>
      <c r="N1031" s="231"/>
      <c r="O1031" s="231"/>
      <c r="P1031" s="231"/>
      <c r="Q1031" s="231"/>
    </row>
    <row r="1032" spans="6:17">
      <c r="F1032" s="231"/>
      <c r="G1032" s="231"/>
      <c r="H1032" s="231"/>
      <c r="I1032" s="231"/>
      <c r="J1032" s="231"/>
      <c r="K1032" s="231"/>
      <c r="L1032" s="231"/>
      <c r="M1032" s="231"/>
      <c r="N1032" s="231"/>
      <c r="O1032" s="231"/>
      <c r="P1032" s="231"/>
      <c r="Q1032" s="231"/>
    </row>
    <row r="1033" spans="6:17">
      <c r="F1033" s="231"/>
      <c r="G1033" s="231"/>
      <c r="H1033" s="231"/>
      <c r="I1033" s="231"/>
      <c r="J1033" s="231"/>
      <c r="K1033" s="231"/>
      <c r="L1033" s="231"/>
      <c r="M1033" s="231"/>
      <c r="N1033" s="231"/>
      <c r="O1033" s="231"/>
      <c r="P1033" s="231"/>
      <c r="Q1033" s="231"/>
    </row>
    <row r="1034" spans="6:17">
      <c r="F1034" s="231"/>
      <c r="G1034" s="231"/>
      <c r="H1034" s="231"/>
      <c r="I1034" s="231"/>
      <c r="J1034" s="231"/>
      <c r="K1034" s="231"/>
      <c r="L1034" s="231"/>
      <c r="M1034" s="231"/>
      <c r="N1034" s="231"/>
      <c r="O1034" s="231"/>
      <c r="P1034" s="231"/>
      <c r="Q1034" s="231"/>
    </row>
    <row r="1035" spans="6:17">
      <c r="F1035" s="231"/>
      <c r="G1035" s="231"/>
      <c r="H1035" s="231"/>
      <c r="I1035" s="231"/>
      <c r="J1035" s="231"/>
      <c r="K1035" s="231"/>
      <c r="L1035" s="231"/>
      <c r="M1035" s="231"/>
      <c r="N1035" s="231"/>
      <c r="O1035" s="231"/>
      <c r="P1035" s="231"/>
      <c r="Q1035" s="231"/>
    </row>
    <row r="1036" spans="6:17">
      <c r="F1036" s="231"/>
      <c r="G1036" s="231"/>
      <c r="H1036" s="231"/>
      <c r="I1036" s="231"/>
      <c r="J1036" s="231"/>
      <c r="K1036" s="231"/>
      <c r="L1036" s="231"/>
      <c r="M1036" s="231"/>
      <c r="N1036" s="231"/>
      <c r="O1036" s="231"/>
      <c r="P1036" s="231"/>
      <c r="Q1036" s="231"/>
    </row>
    <row r="1037" spans="6:17">
      <c r="F1037" s="231"/>
      <c r="G1037" s="231"/>
      <c r="H1037" s="231"/>
      <c r="I1037" s="231"/>
      <c r="J1037" s="231"/>
      <c r="K1037" s="231"/>
      <c r="L1037" s="231"/>
      <c r="M1037" s="231"/>
      <c r="N1037" s="231"/>
      <c r="O1037" s="231"/>
      <c r="P1037" s="231"/>
      <c r="Q1037" s="231"/>
    </row>
    <row r="1038" spans="6:17">
      <c r="F1038" s="231"/>
      <c r="G1038" s="231"/>
      <c r="H1038" s="231"/>
      <c r="I1038" s="231"/>
      <c r="J1038" s="231"/>
      <c r="K1038" s="231"/>
      <c r="L1038" s="231"/>
      <c r="M1038" s="231"/>
      <c r="N1038" s="231"/>
      <c r="O1038" s="231"/>
      <c r="P1038" s="231"/>
      <c r="Q1038" s="231"/>
    </row>
    <row r="1039" spans="6:17">
      <c r="F1039" s="231"/>
      <c r="G1039" s="231"/>
      <c r="H1039" s="231"/>
      <c r="I1039" s="231"/>
      <c r="J1039" s="231"/>
      <c r="K1039" s="231"/>
      <c r="L1039" s="231"/>
      <c r="M1039" s="231"/>
      <c r="N1039" s="231"/>
      <c r="O1039" s="231"/>
      <c r="P1039" s="231"/>
      <c r="Q1039" s="231"/>
    </row>
    <row r="1040" spans="6:17">
      <c r="F1040" s="231"/>
      <c r="G1040" s="231"/>
      <c r="H1040" s="231"/>
      <c r="I1040" s="231"/>
      <c r="J1040" s="231"/>
      <c r="K1040" s="231"/>
      <c r="L1040" s="231"/>
      <c r="M1040" s="231"/>
      <c r="N1040" s="231"/>
      <c r="O1040" s="231"/>
      <c r="P1040" s="231"/>
      <c r="Q1040" s="231"/>
    </row>
    <row r="1041" spans="6:17">
      <c r="F1041" s="231"/>
      <c r="G1041" s="231"/>
      <c r="H1041" s="231"/>
      <c r="I1041" s="231"/>
      <c r="J1041" s="231"/>
      <c r="K1041" s="231"/>
      <c r="L1041" s="231"/>
      <c r="M1041" s="231"/>
      <c r="N1041" s="231"/>
      <c r="O1041" s="231"/>
      <c r="P1041" s="231"/>
      <c r="Q1041" s="231"/>
    </row>
    <row r="1042" spans="6:17">
      <c r="F1042" s="231"/>
      <c r="G1042" s="231"/>
      <c r="H1042" s="231"/>
      <c r="I1042" s="231"/>
      <c r="J1042" s="231"/>
      <c r="K1042" s="231"/>
      <c r="L1042" s="231"/>
      <c r="M1042" s="231"/>
      <c r="N1042" s="231"/>
      <c r="O1042" s="231"/>
      <c r="P1042" s="231"/>
      <c r="Q1042" s="231"/>
    </row>
    <row r="1043" spans="6:17">
      <c r="F1043" s="231"/>
      <c r="G1043" s="231"/>
      <c r="H1043" s="231"/>
      <c r="I1043" s="231"/>
      <c r="J1043" s="231"/>
      <c r="K1043" s="231"/>
      <c r="L1043" s="231"/>
      <c r="M1043" s="231"/>
      <c r="N1043" s="231"/>
      <c r="O1043" s="231"/>
      <c r="P1043" s="231"/>
      <c r="Q1043" s="231"/>
    </row>
    <row r="1044" spans="6:17">
      <c r="F1044" s="231"/>
      <c r="G1044" s="231"/>
      <c r="H1044" s="231"/>
      <c r="I1044" s="231"/>
      <c r="J1044" s="231"/>
      <c r="K1044" s="231"/>
      <c r="L1044" s="231"/>
      <c r="M1044" s="231"/>
      <c r="N1044" s="231"/>
      <c r="O1044" s="231"/>
      <c r="P1044" s="231"/>
      <c r="Q1044" s="231"/>
    </row>
    <row r="1045" spans="6:17">
      <c r="F1045" s="231"/>
      <c r="G1045" s="231"/>
      <c r="H1045" s="231"/>
      <c r="I1045" s="231"/>
      <c r="J1045" s="231"/>
      <c r="K1045" s="231"/>
      <c r="L1045" s="231"/>
      <c r="M1045" s="231"/>
      <c r="N1045" s="231"/>
      <c r="O1045" s="231"/>
      <c r="P1045" s="231"/>
      <c r="Q1045" s="231"/>
    </row>
    <row r="1046" spans="6:17">
      <c r="F1046" s="231"/>
      <c r="G1046" s="231"/>
      <c r="H1046" s="231"/>
      <c r="I1046" s="231"/>
      <c r="J1046" s="231"/>
      <c r="K1046" s="231"/>
      <c r="L1046" s="231"/>
      <c r="M1046" s="231"/>
      <c r="N1046" s="231"/>
      <c r="O1046" s="231"/>
      <c r="P1046" s="231"/>
      <c r="Q1046" s="231"/>
    </row>
    <row r="1047" spans="6:17">
      <c r="F1047" s="231"/>
      <c r="G1047" s="231"/>
      <c r="H1047" s="231"/>
      <c r="I1047" s="231"/>
      <c r="J1047" s="231"/>
      <c r="K1047" s="231"/>
      <c r="L1047" s="231"/>
      <c r="M1047" s="231"/>
      <c r="N1047" s="231"/>
      <c r="O1047" s="231"/>
      <c r="P1047" s="231"/>
      <c r="Q1047" s="231"/>
    </row>
    <row r="1048" spans="6:17">
      <c r="F1048" s="231"/>
      <c r="G1048" s="231"/>
      <c r="H1048" s="231"/>
      <c r="I1048" s="231"/>
      <c r="J1048" s="231"/>
      <c r="K1048" s="231"/>
      <c r="L1048" s="231"/>
      <c r="M1048" s="231"/>
      <c r="N1048" s="231"/>
      <c r="O1048" s="231"/>
      <c r="P1048" s="231"/>
      <c r="Q1048" s="231"/>
    </row>
    <row r="1049" spans="6:17">
      <c r="F1049" s="231"/>
      <c r="G1049" s="231"/>
      <c r="H1049" s="231"/>
      <c r="I1049" s="231"/>
      <c r="J1049" s="231"/>
      <c r="K1049" s="231"/>
      <c r="L1049" s="231"/>
      <c r="M1049" s="231"/>
      <c r="N1049" s="231"/>
      <c r="O1049" s="231"/>
      <c r="P1049" s="231"/>
      <c r="Q1049" s="231"/>
    </row>
    <row r="1050" spans="6:17">
      <c r="F1050" s="231"/>
      <c r="G1050" s="231"/>
      <c r="H1050" s="231"/>
      <c r="I1050" s="231"/>
      <c r="J1050" s="231"/>
      <c r="K1050" s="231"/>
      <c r="L1050" s="231"/>
      <c r="M1050" s="231"/>
      <c r="N1050" s="231"/>
      <c r="O1050" s="231"/>
      <c r="P1050" s="231"/>
      <c r="Q1050" s="231"/>
    </row>
    <row r="1051" spans="6:17">
      <c r="F1051" s="231"/>
      <c r="G1051" s="231"/>
      <c r="H1051" s="231"/>
      <c r="I1051" s="231"/>
      <c r="J1051" s="231"/>
      <c r="K1051" s="231"/>
      <c r="L1051" s="231"/>
      <c r="M1051" s="231"/>
      <c r="N1051" s="231"/>
      <c r="O1051" s="231"/>
      <c r="P1051" s="231"/>
      <c r="Q1051" s="231"/>
    </row>
    <row r="1052" spans="6:17">
      <c r="F1052" s="231"/>
      <c r="G1052" s="231"/>
      <c r="H1052" s="231"/>
      <c r="I1052" s="231"/>
      <c r="J1052" s="231"/>
      <c r="K1052" s="231"/>
      <c r="L1052" s="231"/>
      <c r="M1052" s="231"/>
      <c r="N1052" s="231"/>
      <c r="O1052" s="231"/>
      <c r="P1052" s="231"/>
      <c r="Q1052" s="231"/>
    </row>
    <row r="1053" spans="6:17">
      <c r="F1053" s="231"/>
      <c r="G1053" s="231"/>
      <c r="H1053" s="231"/>
      <c r="I1053" s="231"/>
      <c r="J1053" s="231"/>
      <c r="K1053" s="231"/>
      <c r="L1053" s="231"/>
      <c r="M1053" s="231"/>
      <c r="N1053" s="231"/>
      <c r="O1053" s="231"/>
      <c r="P1053" s="231"/>
      <c r="Q1053" s="231"/>
    </row>
    <row r="1054" spans="6:17">
      <c r="F1054" s="231"/>
      <c r="G1054" s="231"/>
      <c r="H1054" s="231"/>
      <c r="I1054" s="231"/>
      <c r="J1054" s="231"/>
      <c r="K1054" s="231"/>
      <c r="L1054" s="231"/>
      <c r="M1054" s="231"/>
      <c r="N1054" s="231"/>
      <c r="O1054" s="231"/>
      <c r="P1054" s="231"/>
      <c r="Q1054" s="231"/>
    </row>
    <row r="1055" spans="6:17">
      <c r="F1055" s="231"/>
      <c r="G1055" s="231"/>
      <c r="H1055" s="231"/>
      <c r="I1055" s="231"/>
      <c r="J1055" s="231"/>
      <c r="K1055" s="231"/>
      <c r="L1055" s="231"/>
      <c r="M1055" s="231"/>
      <c r="N1055" s="231"/>
      <c r="O1055" s="231"/>
      <c r="P1055" s="231"/>
      <c r="Q1055" s="231"/>
    </row>
    <row r="1056" spans="6:17">
      <c r="F1056" s="231"/>
      <c r="G1056" s="231"/>
      <c r="H1056" s="231"/>
      <c r="I1056" s="231"/>
      <c r="J1056" s="231"/>
      <c r="K1056" s="231"/>
      <c r="L1056" s="231"/>
      <c r="M1056" s="231"/>
      <c r="N1056" s="231"/>
      <c r="O1056" s="231"/>
      <c r="P1056" s="231"/>
      <c r="Q1056" s="231"/>
    </row>
    <row r="1057" spans="6:17">
      <c r="F1057" s="231"/>
      <c r="G1057" s="231"/>
      <c r="H1057" s="231"/>
      <c r="I1057" s="231"/>
      <c r="J1057" s="231"/>
      <c r="K1057" s="231"/>
      <c r="L1057" s="231"/>
      <c r="M1057" s="231"/>
      <c r="N1057" s="231"/>
      <c r="O1057" s="231"/>
      <c r="P1057" s="231"/>
      <c r="Q1057" s="231"/>
    </row>
    <row r="1058" spans="6:17">
      <c r="F1058" s="231"/>
      <c r="G1058" s="231"/>
      <c r="H1058" s="231"/>
      <c r="I1058" s="231"/>
      <c r="J1058" s="231"/>
      <c r="K1058" s="231"/>
      <c r="L1058" s="231"/>
      <c r="M1058" s="231"/>
      <c r="N1058" s="231"/>
      <c r="O1058" s="231"/>
      <c r="P1058" s="231"/>
      <c r="Q1058" s="231"/>
    </row>
    <row r="1059" spans="6:17">
      <c r="F1059" s="231"/>
      <c r="G1059" s="231"/>
      <c r="H1059" s="231"/>
      <c r="I1059" s="231"/>
      <c r="J1059" s="231"/>
      <c r="K1059" s="231"/>
      <c r="L1059" s="231"/>
      <c r="M1059" s="231"/>
      <c r="N1059" s="231"/>
      <c r="O1059" s="231"/>
      <c r="P1059" s="231"/>
      <c r="Q1059" s="231"/>
    </row>
    <row r="1060" spans="6:17">
      <c r="F1060" s="231"/>
      <c r="G1060" s="231"/>
      <c r="H1060" s="231"/>
      <c r="I1060" s="231"/>
      <c r="J1060" s="231"/>
      <c r="K1060" s="231"/>
      <c r="L1060" s="231"/>
      <c r="M1060" s="231"/>
      <c r="N1060" s="231"/>
      <c r="O1060" s="231"/>
      <c r="P1060" s="231"/>
      <c r="Q1060" s="231"/>
    </row>
    <row r="1061" spans="6:17">
      <c r="F1061" s="231"/>
      <c r="G1061" s="231"/>
      <c r="H1061" s="231"/>
      <c r="I1061" s="231"/>
      <c r="J1061" s="231"/>
      <c r="K1061" s="231"/>
      <c r="L1061" s="231"/>
      <c r="M1061" s="231"/>
      <c r="N1061" s="231"/>
      <c r="O1061" s="231"/>
      <c r="P1061" s="231"/>
      <c r="Q1061" s="231"/>
    </row>
    <row r="1062" spans="6:17">
      <c r="F1062" s="231"/>
      <c r="G1062" s="231"/>
      <c r="H1062" s="231"/>
      <c r="I1062" s="231"/>
      <c r="J1062" s="231"/>
      <c r="K1062" s="231"/>
      <c r="L1062" s="231"/>
      <c r="M1062" s="231"/>
      <c r="N1062" s="231"/>
      <c r="O1062" s="231"/>
      <c r="P1062" s="231"/>
      <c r="Q1062" s="231"/>
    </row>
    <row r="1063" spans="6:17">
      <c r="F1063" s="231"/>
      <c r="G1063" s="231"/>
      <c r="H1063" s="231"/>
      <c r="I1063" s="231"/>
      <c r="J1063" s="231"/>
      <c r="K1063" s="231"/>
      <c r="L1063" s="231"/>
      <c r="M1063" s="231"/>
      <c r="N1063" s="231"/>
      <c r="O1063" s="231"/>
      <c r="P1063" s="231"/>
      <c r="Q1063" s="231"/>
    </row>
    <row r="1064" spans="6:17">
      <c r="F1064" s="231"/>
      <c r="G1064" s="231"/>
      <c r="H1064" s="231"/>
      <c r="I1064" s="231"/>
      <c r="J1064" s="231"/>
      <c r="K1064" s="231"/>
      <c r="L1064" s="231"/>
      <c r="M1064" s="231"/>
      <c r="N1064" s="231"/>
      <c r="O1064" s="231"/>
      <c r="P1064" s="231"/>
      <c r="Q1064" s="231"/>
    </row>
    <row r="1065" spans="6:17">
      <c r="F1065" s="231"/>
      <c r="G1065" s="231"/>
      <c r="H1065" s="231"/>
      <c r="I1065" s="231"/>
      <c r="J1065" s="231"/>
      <c r="K1065" s="231"/>
      <c r="L1065" s="231"/>
      <c r="M1065" s="231"/>
      <c r="N1065" s="231"/>
      <c r="O1065" s="231"/>
      <c r="P1065" s="231"/>
      <c r="Q1065" s="231"/>
    </row>
    <row r="1066" spans="6:17">
      <c r="F1066" s="231"/>
      <c r="G1066" s="231"/>
      <c r="H1066" s="231"/>
      <c r="I1066" s="231"/>
      <c r="J1066" s="231"/>
      <c r="K1066" s="231"/>
      <c r="L1066" s="231"/>
      <c r="M1066" s="231"/>
      <c r="N1066" s="231"/>
      <c r="O1066" s="231"/>
      <c r="P1066" s="231"/>
      <c r="Q1066" s="231"/>
    </row>
    <row r="1067" spans="6:17">
      <c r="F1067" s="231"/>
      <c r="G1067" s="231"/>
      <c r="H1067" s="231"/>
      <c r="I1067" s="231"/>
      <c r="J1067" s="231"/>
      <c r="K1067" s="231"/>
      <c r="L1067" s="231"/>
      <c r="M1067" s="231"/>
      <c r="N1067" s="231"/>
      <c r="O1067" s="231"/>
      <c r="P1067" s="231"/>
      <c r="Q1067" s="231"/>
    </row>
    <row r="1068" spans="6:17">
      <c r="F1068" s="231"/>
      <c r="G1068" s="231"/>
      <c r="H1068" s="231"/>
      <c r="I1068" s="231"/>
      <c r="J1068" s="231"/>
      <c r="K1068" s="231"/>
      <c r="L1068" s="231"/>
      <c r="M1068" s="231"/>
      <c r="N1068" s="231"/>
      <c r="O1068" s="231"/>
      <c r="P1068" s="231"/>
      <c r="Q1068" s="231"/>
    </row>
    <row r="1069" spans="6:17">
      <c r="F1069" s="231"/>
      <c r="G1069" s="231"/>
      <c r="H1069" s="231"/>
      <c r="I1069" s="231"/>
      <c r="J1069" s="231"/>
      <c r="K1069" s="231"/>
      <c r="L1069" s="231"/>
      <c r="M1069" s="231"/>
      <c r="N1069" s="231"/>
      <c r="O1069" s="231"/>
      <c r="P1069" s="231"/>
      <c r="Q1069" s="231"/>
    </row>
    <row r="1070" spans="6:17">
      <c r="F1070" s="231"/>
      <c r="G1070" s="231"/>
      <c r="H1070" s="231"/>
      <c r="I1070" s="231"/>
      <c r="J1070" s="231"/>
      <c r="K1070" s="231"/>
      <c r="L1070" s="231"/>
      <c r="M1070" s="231"/>
      <c r="N1070" s="231"/>
      <c r="O1070" s="231"/>
      <c r="P1070" s="231"/>
      <c r="Q1070" s="231"/>
    </row>
    <row r="1071" spans="6:17">
      <c r="F1071" s="231"/>
      <c r="G1071" s="231"/>
      <c r="H1071" s="231"/>
      <c r="I1071" s="231"/>
      <c r="J1071" s="231"/>
      <c r="K1071" s="231"/>
      <c r="L1071" s="231"/>
      <c r="M1071" s="231"/>
      <c r="N1071" s="231"/>
      <c r="O1071" s="231"/>
      <c r="P1071" s="231"/>
      <c r="Q1071" s="231"/>
    </row>
    <row r="1072" spans="6:17">
      <c r="F1072" s="231"/>
      <c r="G1072" s="231"/>
      <c r="H1072" s="231"/>
      <c r="I1072" s="231"/>
      <c r="J1072" s="231"/>
      <c r="K1072" s="231"/>
      <c r="L1072" s="231"/>
      <c r="M1072" s="231"/>
      <c r="N1072" s="231"/>
      <c r="O1072" s="231"/>
      <c r="P1072" s="231"/>
      <c r="Q1072" s="231"/>
    </row>
    <row r="1073" spans="6:17">
      <c r="F1073" s="231"/>
      <c r="G1073" s="231"/>
      <c r="H1073" s="231"/>
      <c r="I1073" s="231"/>
      <c r="J1073" s="231"/>
      <c r="K1073" s="231"/>
      <c r="L1073" s="231"/>
      <c r="M1073" s="231"/>
      <c r="N1073" s="231"/>
      <c r="O1073" s="231"/>
      <c r="P1073" s="231"/>
      <c r="Q1073" s="231"/>
    </row>
    <row r="1074" spans="6:17">
      <c r="F1074" s="231"/>
      <c r="G1074" s="231"/>
      <c r="H1074" s="231"/>
      <c r="I1074" s="231"/>
      <c r="J1074" s="231"/>
      <c r="K1074" s="231"/>
      <c r="L1074" s="231"/>
      <c r="M1074" s="231"/>
      <c r="N1074" s="231"/>
      <c r="O1074" s="231"/>
      <c r="P1074" s="231"/>
      <c r="Q1074" s="231"/>
    </row>
    <row r="1075" spans="6:17">
      <c r="F1075" s="231"/>
      <c r="G1075" s="231"/>
      <c r="H1075" s="231"/>
      <c r="I1075" s="231"/>
      <c r="J1075" s="231"/>
      <c r="K1075" s="231"/>
      <c r="L1075" s="231"/>
      <c r="M1075" s="231"/>
      <c r="N1075" s="231"/>
      <c r="O1075" s="231"/>
      <c r="P1075" s="231"/>
      <c r="Q1075" s="231"/>
    </row>
    <row r="1076" spans="6:17">
      <c r="F1076" s="231"/>
      <c r="G1076" s="231"/>
      <c r="H1076" s="231"/>
      <c r="I1076" s="231"/>
      <c r="J1076" s="231"/>
      <c r="K1076" s="231"/>
      <c r="L1076" s="231"/>
      <c r="M1076" s="231"/>
      <c r="N1076" s="231"/>
      <c r="O1076" s="231"/>
      <c r="P1076" s="231"/>
      <c r="Q1076" s="231"/>
    </row>
    <row r="1077" spans="6:17">
      <c r="F1077" s="231"/>
      <c r="G1077" s="231"/>
      <c r="H1077" s="231"/>
      <c r="I1077" s="231"/>
      <c r="J1077" s="231"/>
      <c r="K1077" s="231"/>
      <c r="L1077" s="231"/>
      <c r="M1077" s="231"/>
      <c r="N1077" s="231"/>
      <c r="O1077" s="231"/>
      <c r="P1077" s="231"/>
      <c r="Q1077" s="231"/>
    </row>
    <row r="1078" spans="6:17">
      <c r="F1078" s="231"/>
      <c r="G1078" s="231"/>
      <c r="H1078" s="231"/>
      <c r="I1078" s="231"/>
      <c r="J1078" s="231"/>
      <c r="K1078" s="231"/>
      <c r="L1078" s="231"/>
      <c r="M1078" s="231"/>
      <c r="N1078" s="231"/>
      <c r="O1078" s="231"/>
      <c r="P1078" s="231"/>
      <c r="Q1078" s="231"/>
    </row>
    <row r="1079" spans="6:17">
      <c r="F1079" s="231"/>
      <c r="G1079" s="231"/>
      <c r="H1079" s="231"/>
      <c r="I1079" s="231"/>
      <c r="J1079" s="231"/>
      <c r="K1079" s="231"/>
      <c r="L1079" s="231"/>
      <c r="M1079" s="231"/>
      <c r="N1079" s="231"/>
      <c r="O1079" s="231"/>
      <c r="P1079" s="231"/>
      <c r="Q1079" s="231"/>
    </row>
    <row r="1080" spans="6:17">
      <c r="F1080" s="231"/>
      <c r="G1080" s="231"/>
      <c r="H1080" s="231"/>
      <c r="I1080" s="231"/>
      <c r="J1080" s="231"/>
      <c r="K1080" s="231"/>
      <c r="L1080" s="231"/>
      <c r="M1080" s="231"/>
      <c r="N1080" s="231"/>
      <c r="O1080" s="231"/>
      <c r="P1080" s="231"/>
      <c r="Q1080" s="231"/>
    </row>
    <row r="1081" spans="6:17">
      <c r="F1081" s="231"/>
      <c r="G1081" s="231"/>
      <c r="H1081" s="231"/>
      <c r="I1081" s="231"/>
      <c r="J1081" s="231"/>
      <c r="K1081" s="231"/>
      <c r="L1081" s="231"/>
      <c r="M1081" s="231"/>
      <c r="N1081" s="231"/>
      <c r="O1081" s="231"/>
      <c r="P1081" s="231"/>
      <c r="Q1081" s="231"/>
    </row>
    <row r="1082" spans="6:17">
      <c r="F1082" s="231"/>
      <c r="G1082" s="231"/>
      <c r="H1082" s="231"/>
      <c r="I1082" s="231"/>
      <c r="J1082" s="231"/>
      <c r="K1082" s="231"/>
      <c r="L1082" s="231"/>
      <c r="M1082" s="231"/>
      <c r="N1082" s="231"/>
      <c r="O1082" s="231"/>
      <c r="P1082" s="231"/>
      <c r="Q1082" s="231"/>
    </row>
    <row r="1083" spans="6:17">
      <c r="F1083" s="231"/>
      <c r="G1083" s="231"/>
      <c r="H1083" s="231"/>
      <c r="I1083" s="231"/>
      <c r="J1083" s="231"/>
      <c r="K1083" s="231"/>
      <c r="L1083" s="231"/>
      <c r="M1083" s="231"/>
      <c r="N1083" s="231"/>
      <c r="O1083" s="231"/>
      <c r="P1083" s="231"/>
      <c r="Q1083" s="231"/>
    </row>
    <row r="1084" spans="6:17">
      <c r="F1084" s="231"/>
      <c r="G1084" s="231"/>
      <c r="H1084" s="231"/>
      <c r="I1084" s="231"/>
      <c r="J1084" s="231"/>
      <c r="K1084" s="231"/>
      <c r="L1084" s="231"/>
      <c r="M1084" s="231"/>
      <c r="N1084" s="231"/>
      <c r="O1084" s="231"/>
      <c r="P1084" s="231"/>
      <c r="Q1084" s="231"/>
    </row>
    <row r="1085" spans="6:17">
      <c r="F1085" s="231"/>
      <c r="G1085" s="231"/>
      <c r="H1085" s="231"/>
      <c r="I1085" s="231"/>
      <c r="J1085" s="231"/>
      <c r="K1085" s="231"/>
      <c r="L1085" s="231"/>
      <c r="M1085" s="231"/>
      <c r="N1085" s="231"/>
      <c r="O1085" s="231"/>
      <c r="P1085" s="231"/>
      <c r="Q1085" s="231"/>
    </row>
    <row r="1086" spans="6:17">
      <c r="F1086" s="231"/>
      <c r="G1086" s="231"/>
      <c r="H1086" s="231"/>
      <c r="I1086" s="231"/>
      <c r="J1086" s="231"/>
      <c r="K1086" s="231"/>
      <c r="L1086" s="231"/>
      <c r="M1086" s="231"/>
      <c r="N1086" s="231"/>
      <c r="O1086" s="231"/>
      <c r="P1086" s="231"/>
      <c r="Q1086" s="231"/>
    </row>
    <row r="1087" spans="6:17">
      <c r="F1087" s="231"/>
      <c r="G1087" s="231"/>
      <c r="H1087" s="231"/>
      <c r="I1087" s="231"/>
      <c r="J1087" s="231"/>
      <c r="K1087" s="231"/>
      <c r="L1087" s="231"/>
      <c r="M1087" s="231"/>
      <c r="N1087" s="231"/>
      <c r="O1087" s="231"/>
      <c r="P1087" s="231"/>
      <c r="Q1087" s="231"/>
    </row>
    <row r="1088" spans="6:17">
      <c r="F1088" s="231"/>
      <c r="G1088" s="231"/>
      <c r="H1088" s="231"/>
      <c r="I1088" s="231"/>
      <c r="J1088" s="231"/>
      <c r="K1088" s="231"/>
      <c r="L1088" s="231"/>
      <c r="M1088" s="231"/>
      <c r="N1088" s="231"/>
      <c r="O1088" s="231"/>
      <c r="P1088" s="231"/>
      <c r="Q1088" s="231"/>
    </row>
    <row r="1089" spans="6:17">
      <c r="F1089" s="231"/>
      <c r="G1089" s="231"/>
      <c r="H1089" s="231"/>
      <c r="I1089" s="231"/>
      <c r="J1089" s="231"/>
      <c r="K1089" s="231"/>
      <c r="L1089" s="231"/>
      <c r="M1089" s="231"/>
      <c r="N1089" s="231"/>
      <c r="O1089" s="231"/>
      <c r="P1089" s="231"/>
      <c r="Q1089" s="231"/>
    </row>
    <row r="1090" spans="6:17">
      <c r="F1090" s="231"/>
      <c r="G1090" s="231"/>
      <c r="H1090" s="231"/>
      <c r="I1090" s="231"/>
      <c r="J1090" s="231"/>
      <c r="K1090" s="231"/>
      <c r="L1090" s="231"/>
      <c r="M1090" s="231"/>
      <c r="N1090" s="231"/>
      <c r="O1090" s="231"/>
      <c r="P1090" s="231"/>
      <c r="Q1090" s="231"/>
    </row>
    <row r="1091" spans="6:17">
      <c r="F1091" s="231"/>
      <c r="G1091" s="231"/>
      <c r="H1091" s="231"/>
      <c r="I1091" s="231"/>
      <c r="J1091" s="231"/>
      <c r="K1091" s="231"/>
      <c r="L1091" s="231"/>
      <c r="M1091" s="231"/>
      <c r="N1091" s="231"/>
      <c r="O1091" s="231"/>
      <c r="P1091" s="231"/>
      <c r="Q1091" s="231"/>
    </row>
    <row r="1092" spans="6:17">
      <c r="F1092" s="231"/>
      <c r="G1092" s="231"/>
      <c r="H1092" s="231"/>
      <c r="I1092" s="231"/>
      <c r="J1092" s="231"/>
      <c r="K1092" s="231"/>
      <c r="L1092" s="231"/>
      <c r="M1092" s="231"/>
      <c r="N1092" s="231"/>
      <c r="O1092" s="231"/>
      <c r="P1092" s="231"/>
      <c r="Q1092" s="231"/>
    </row>
    <row r="1093" spans="6:17">
      <c r="F1093" s="231"/>
      <c r="G1093" s="231"/>
      <c r="H1093" s="231"/>
      <c r="I1093" s="231"/>
      <c r="J1093" s="231"/>
      <c r="K1093" s="231"/>
      <c r="L1093" s="231"/>
      <c r="M1093" s="231"/>
      <c r="N1093" s="231"/>
      <c r="O1093" s="231"/>
      <c r="P1093" s="231"/>
      <c r="Q1093" s="231"/>
    </row>
    <row r="1094" spans="6:17">
      <c r="F1094" s="231"/>
      <c r="G1094" s="231"/>
      <c r="H1094" s="231"/>
      <c r="I1094" s="231"/>
      <c r="J1094" s="231"/>
      <c r="K1094" s="231"/>
      <c r="L1094" s="231"/>
      <c r="M1094" s="231"/>
      <c r="N1094" s="231"/>
      <c r="O1094" s="231"/>
      <c r="P1094" s="231"/>
      <c r="Q1094" s="231"/>
    </row>
    <row r="1095" spans="6:17">
      <c r="F1095" s="231"/>
      <c r="G1095" s="231"/>
      <c r="H1095" s="231"/>
      <c r="I1095" s="231"/>
      <c r="J1095" s="231"/>
      <c r="K1095" s="231"/>
      <c r="L1095" s="231"/>
      <c r="M1095" s="231"/>
      <c r="N1095" s="231"/>
      <c r="O1095" s="231"/>
      <c r="P1095" s="231"/>
      <c r="Q1095" s="231"/>
    </row>
    <row r="1096" spans="6:17">
      <c r="F1096" s="231"/>
      <c r="G1096" s="231"/>
      <c r="H1096" s="231"/>
      <c r="I1096" s="231"/>
      <c r="J1096" s="231"/>
      <c r="K1096" s="231"/>
      <c r="L1096" s="231"/>
      <c r="M1096" s="231"/>
      <c r="N1096" s="231"/>
      <c r="O1096" s="231"/>
      <c r="P1096" s="231"/>
      <c r="Q1096" s="231"/>
    </row>
    <row r="1097" spans="6:17">
      <c r="F1097" s="231"/>
      <c r="G1097" s="231"/>
      <c r="H1097" s="231"/>
      <c r="I1097" s="231"/>
      <c r="J1097" s="231"/>
      <c r="K1097" s="231"/>
      <c r="L1097" s="231"/>
      <c r="M1097" s="231"/>
      <c r="N1097" s="231"/>
      <c r="O1097" s="231"/>
      <c r="P1097" s="231"/>
      <c r="Q1097" s="231"/>
    </row>
    <row r="1098" spans="6:17">
      <c r="F1098" s="231"/>
      <c r="G1098" s="231"/>
      <c r="H1098" s="231"/>
      <c r="I1098" s="231"/>
      <c r="J1098" s="231"/>
      <c r="K1098" s="231"/>
      <c r="L1098" s="231"/>
      <c r="M1098" s="231"/>
      <c r="N1098" s="231"/>
      <c r="O1098" s="231"/>
      <c r="P1098" s="231"/>
      <c r="Q1098" s="231"/>
    </row>
    <row r="1099" spans="6:17">
      <c r="F1099" s="231"/>
      <c r="G1099" s="231"/>
      <c r="H1099" s="231"/>
      <c r="I1099" s="231"/>
      <c r="J1099" s="231"/>
      <c r="K1099" s="231"/>
      <c r="L1099" s="231"/>
      <c r="M1099" s="231"/>
      <c r="N1099" s="231"/>
      <c r="O1099" s="231"/>
      <c r="P1099" s="231"/>
      <c r="Q1099" s="231"/>
    </row>
    <row r="1100" spans="6:17">
      <c r="F1100" s="231"/>
      <c r="G1100" s="231"/>
      <c r="H1100" s="231"/>
      <c r="I1100" s="231"/>
      <c r="J1100" s="231"/>
      <c r="K1100" s="231"/>
      <c r="L1100" s="231"/>
      <c r="M1100" s="231"/>
      <c r="N1100" s="231"/>
      <c r="O1100" s="231"/>
      <c r="P1100" s="231"/>
      <c r="Q1100" s="231"/>
    </row>
    <row r="1101" spans="6:17">
      <c r="F1101" s="231"/>
      <c r="G1101" s="231"/>
      <c r="H1101" s="231"/>
      <c r="I1101" s="231"/>
      <c r="J1101" s="231"/>
      <c r="K1101" s="231"/>
      <c r="L1101" s="231"/>
      <c r="M1101" s="231"/>
      <c r="N1101" s="231"/>
      <c r="O1101" s="231"/>
      <c r="P1101" s="231"/>
      <c r="Q1101" s="231"/>
    </row>
    <row r="1102" spans="6:17">
      <c r="F1102" s="231"/>
      <c r="G1102" s="231"/>
      <c r="H1102" s="231"/>
      <c r="I1102" s="231"/>
      <c r="J1102" s="231"/>
      <c r="K1102" s="231"/>
      <c r="L1102" s="231"/>
      <c r="M1102" s="231"/>
      <c r="N1102" s="231"/>
      <c r="O1102" s="231"/>
      <c r="P1102" s="231"/>
      <c r="Q1102" s="231"/>
    </row>
    <row r="1103" spans="6:17">
      <c r="F1103" s="231"/>
      <c r="G1103" s="231"/>
      <c r="H1103" s="231"/>
      <c r="I1103" s="231"/>
      <c r="J1103" s="231"/>
      <c r="K1103" s="231"/>
      <c r="L1103" s="231"/>
      <c r="M1103" s="231"/>
      <c r="N1103" s="231"/>
      <c r="O1103" s="231"/>
      <c r="P1103" s="231"/>
      <c r="Q1103" s="231"/>
    </row>
    <row r="1104" spans="6:17">
      <c r="F1104" s="231"/>
      <c r="G1104" s="231"/>
      <c r="H1104" s="231"/>
      <c r="I1104" s="231"/>
      <c r="J1104" s="231"/>
      <c r="K1104" s="231"/>
      <c r="L1104" s="231"/>
      <c r="M1104" s="231"/>
      <c r="N1104" s="231"/>
      <c r="O1104" s="231"/>
      <c r="P1104" s="231"/>
      <c r="Q1104" s="231"/>
    </row>
    <row r="1105" spans="6:17">
      <c r="F1105" s="231"/>
      <c r="G1105" s="231"/>
      <c r="H1105" s="231"/>
      <c r="I1105" s="231"/>
      <c r="J1105" s="231"/>
      <c r="K1105" s="231"/>
      <c r="L1105" s="231"/>
      <c r="M1105" s="231"/>
      <c r="N1105" s="231"/>
      <c r="O1105" s="231"/>
      <c r="P1105" s="231"/>
      <c r="Q1105" s="231"/>
    </row>
    <row r="1106" spans="6:17">
      <c r="F1106" s="231"/>
      <c r="G1106" s="231"/>
      <c r="H1106" s="231"/>
      <c r="I1106" s="231"/>
      <c r="J1106" s="231"/>
      <c r="K1106" s="231"/>
      <c r="L1106" s="231"/>
      <c r="M1106" s="231"/>
      <c r="N1106" s="231"/>
      <c r="O1106" s="231"/>
      <c r="P1106" s="231"/>
      <c r="Q1106" s="231"/>
    </row>
    <row r="1107" spans="6:17">
      <c r="F1107" s="231"/>
      <c r="G1107" s="231"/>
      <c r="H1107" s="231"/>
      <c r="I1107" s="231"/>
      <c r="J1107" s="231"/>
      <c r="K1107" s="231"/>
      <c r="L1107" s="231"/>
      <c r="M1107" s="231"/>
      <c r="N1107" s="231"/>
      <c r="O1107" s="231"/>
      <c r="P1107" s="231"/>
      <c r="Q1107" s="231"/>
    </row>
    <row r="1108" spans="6:17">
      <c r="F1108" s="231"/>
      <c r="G1108" s="231"/>
      <c r="H1108" s="231"/>
      <c r="I1108" s="231"/>
      <c r="J1108" s="231"/>
      <c r="K1108" s="231"/>
      <c r="L1108" s="231"/>
      <c r="M1108" s="231"/>
      <c r="N1108" s="231"/>
      <c r="O1108" s="231"/>
      <c r="P1108" s="231"/>
      <c r="Q1108" s="231"/>
    </row>
    <row r="1109" spans="6:17">
      <c r="F1109" s="231"/>
      <c r="G1109" s="231"/>
      <c r="H1109" s="231"/>
      <c r="I1109" s="231"/>
      <c r="J1109" s="231"/>
      <c r="K1109" s="231"/>
      <c r="L1109" s="231"/>
      <c r="M1109" s="231"/>
      <c r="N1109" s="231"/>
      <c r="O1109" s="231"/>
      <c r="P1109" s="231"/>
      <c r="Q1109" s="231"/>
    </row>
    <row r="1110" spans="6:17">
      <c r="F1110" s="231"/>
      <c r="G1110" s="231"/>
      <c r="H1110" s="231"/>
      <c r="I1110" s="231"/>
      <c r="J1110" s="231"/>
      <c r="K1110" s="231"/>
      <c r="L1110" s="231"/>
      <c r="M1110" s="231"/>
      <c r="N1110" s="231"/>
      <c r="O1110" s="231"/>
      <c r="P1110" s="231"/>
      <c r="Q1110" s="231"/>
    </row>
    <row r="1111" spans="6:17">
      <c r="F1111" s="231"/>
      <c r="G1111" s="231"/>
      <c r="H1111" s="231"/>
      <c r="I1111" s="231"/>
      <c r="J1111" s="231"/>
      <c r="K1111" s="231"/>
      <c r="L1111" s="231"/>
      <c r="M1111" s="231"/>
      <c r="N1111" s="231"/>
      <c r="O1111" s="231"/>
      <c r="P1111" s="231"/>
      <c r="Q1111" s="231"/>
    </row>
    <row r="1112" spans="6:17">
      <c r="F1112" s="231"/>
      <c r="G1112" s="231"/>
      <c r="H1112" s="231"/>
      <c r="I1112" s="231"/>
      <c r="J1112" s="231"/>
      <c r="K1112" s="231"/>
      <c r="L1112" s="231"/>
      <c r="M1112" s="231"/>
      <c r="N1112" s="231"/>
      <c r="O1112" s="231"/>
      <c r="P1112" s="231"/>
      <c r="Q1112" s="231"/>
    </row>
    <row r="1113" spans="6:17">
      <c r="F1113" s="231"/>
      <c r="G1113" s="231"/>
      <c r="H1113" s="231"/>
      <c r="I1113" s="231"/>
      <c r="J1113" s="231"/>
      <c r="K1113" s="231"/>
      <c r="L1113" s="231"/>
      <c r="M1113" s="231"/>
      <c r="N1113" s="231"/>
      <c r="O1113" s="231"/>
      <c r="P1113" s="231"/>
      <c r="Q1113" s="231"/>
    </row>
    <row r="1114" spans="6:17">
      <c r="F1114" s="231"/>
      <c r="G1114" s="231"/>
      <c r="H1114" s="231"/>
      <c r="I1114" s="231"/>
      <c r="J1114" s="231"/>
      <c r="K1114" s="231"/>
      <c r="L1114" s="231"/>
      <c r="M1114" s="231"/>
      <c r="N1114" s="231"/>
      <c r="O1114" s="231"/>
      <c r="P1114" s="231"/>
      <c r="Q1114" s="231"/>
    </row>
    <row r="1115" spans="6:17">
      <c r="F1115" s="231"/>
      <c r="G1115" s="231"/>
      <c r="H1115" s="231"/>
      <c r="I1115" s="231"/>
      <c r="J1115" s="231"/>
      <c r="K1115" s="231"/>
      <c r="L1115" s="231"/>
      <c r="M1115" s="231"/>
      <c r="N1115" s="231"/>
      <c r="O1115" s="231"/>
      <c r="P1115" s="231"/>
      <c r="Q1115" s="231"/>
    </row>
    <row r="1116" spans="6:17">
      <c r="F1116" s="231"/>
      <c r="G1116" s="231"/>
      <c r="H1116" s="231"/>
      <c r="I1116" s="231"/>
      <c r="J1116" s="231"/>
      <c r="K1116" s="231"/>
      <c r="L1116" s="231"/>
      <c r="M1116" s="231"/>
      <c r="N1116" s="231"/>
      <c r="O1116" s="231"/>
      <c r="P1116" s="231"/>
      <c r="Q1116" s="231"/>
    </row>
    <row r="1117" spans="6:17">
      <c r="F1117" s="231"/>
      <c r="G1117" s="231"/>
      <c r="H1117" s="231"/>
      <c r="I1117" s="231"/>
      <c r="J1117" s="231"/>
      <c r="K1117" s="231"/>
      <c r="L1117" s="231"/>
      <c r="M1117" s="231"/>
      <c r="N1117" s="231"/>
      <c r="O1117" s="231"/>
      <c r="P1117" s="231"/>
      <c r="Q1117" s="231"/>
    </row>
    <row r="1118" spans="6:17">
      <c r="F1118" s="231"/>
      <c r="G1118" s="231"/>
      <c r="H1118" s="231"/>
      <c r="I1118" s="231"/>
      <c r="J1118" s="231"/>
      <c r="K1118" s="231"/>
      <c r="L1118" s="231"/>
      <c r="M1118" s="231"/>
      <c r="N1118" s="231"/>
      <c r="O1118" s="231"/>
      <c r="P1118" s="231"/>
      <c r="Q1118" s="231"/>
    </row>
    <row r="1119" spans="6:17">
      <c r="F1119" s="231"/>
      <c r="G1119" s="231"/>
      <c r="H1119" s="231"/>
      <c r="I1119" s="231"/>
      <c r="J1119" s="231"/>
      <c r="K1119" s="231"/>
      <c r="L1119" s="231"/>
      <c r="M1119" s="231"/>
      <c r="N1119" s="231"/>
      <c r="O1119" s="231"/>
      <c r="P1119" s="231"/>
      <c r="Q1119" s="231"/>
    </row>
    <row r="1120" spans="6:17">
      <c r="F1120" s="231"/>
      <c r="G1120" s="231"/>
      <c r="H1120" s="231"/>
      <c r="I1120" s="231"/>
      <c r="J1120" s="231"/>
      <c r="K1120" s="231"/>
      <c r="L1120" s="231"/>
      <c r="M1120" s="231"/>
      <c r="N1120" s="231"/>
      <c r="O1120" s="231"/>
      <c r="P1120" s="231"/>
      <c r="Q1120" s="231"/>
    </row>
    <row r="1121" spans="6:17">
      <c r="F1121" s="231"/>
      <c r="G1121" s="231"/>
      <c r="H1121" s="231"/>
      <c r="I1121" s="231"/>
      <c r="J1121" s="231"/>
      <c r="K1121" s="231"/>
      <c r="L1121" s="231"/>
      <c r="M1121" s="231"/>
      <c r="N1121" s="231"/>
      <c r="O1121" s="231"/>
      <c r="P1121" s="231"/>
      <c r="Q1121" s="231"/>
    </row>
    <row r="1122" spans="6:17">
      <c r="F1122" s="231"/>
      <c r="G1122" s="231"/>
      <c r="H1122" s="231"/>
      <c r="I1122" s="231"/>
      <c r="J1122" s="231"/>
      <c r="K1122" s="231"/>
      <c r="L1122" s="231"/>
      <c r="M1122" s="231"/>
      <c r="N1122" s="231"/>
      <c r="O1122" s="231"/>
      <c r="P1122" s="231"/>
      <c r="Q1122" s="231"/>
    </row>
    <row r="1123" spans="6:17">
      <c r="F1123" s="231"/>
      <c r="G1123" s="231"/>
      <c r="H1123" s="231"/>
      <c r="I1123" s="231"/>
      <c r="J1123" s="231"/>
      <c r="K1123" s="231"/>
      <c r="L1123" s="231"/>
      <c r="M1123" s="231"/>
      <c r="N1123" s="231"/>
      <c r="O1123" s="231"/>
      <c r="P1123" s="231"/>
      <c r="Q1123" s="231"/>
    </row>
    <row r="1124" spans="6:17">
      <c r="F1124" s="231"/>
      <c r="G1124" s="231"/>
      <c r="H1124" s="231"/>
      <c r="I1124" s="231"/>
      <c r="J1124" s="231"/>
      <c r="K1124" s="231"/>
      <c r="L1124" s="231"/>
      <c r="M1124" s="231"/>
      <c r="N1124" s="231"/>
      <c r="O1124" s="231"/>
      <c r="P1124" s="231"/>
      <c r="Q1124" s="231"/>
    </row>
    <row r="1125" spans="6:17">
      <c r="F1125" s="231"/>
      <c r="G1125" s="231"/>
      <c r="H1125" s="231"/>
      <c r="I1125" s="231"/>
      <c r="J1125" s="231"/>
      <c r="K1125" s="231"/>
      <c r="L1125" s="231"/>
      <c r="M1125" s="231"/>
      <c r="N1125" s="231"/>
      <c r="O1125" s="231"/>
      <c r="P1125" s="231"/>
      <c r="Q1125" s="231"/>
    </row>
    <row r="1126" spans="6:17">
      <c r="F1126" s="231"/>
      <c r="G1126" s="231"/>
      <c r="H1126" s="231"/>
      <c r="I1126" s="231"/>
      <c r="J1126" s="231"/>
      <c r="K1126" s="231"/>
      <c r="L1126" s="231"/>
      <c r="M1126" s="231"/>
      <c r="N1126" s="231"/>
      <c r="O1126" s="231"/>
      <c r="P1126" s="231"/>
      <c r="Q1126" s="231"/>
    </row>
    <row r="1127" spans="6:17">
      <c r="F1127" s="231"/>
      <c r="G1127" s="231"/>
      <c r="H1127" s="231"/>
      <c r="I1127" s="231"/>
      <c r="J1127" s="231"/>
      <c r="K1127" s="231"/>
      <c r="L1127" s="231"/>
      <c r="M1127" s="231"/>
      <c r="N1127" s="231"/>
      <c r="O1127" s="231"/>
      <c r="P1127" s="231"/>
      <c r="Q1127" s="231"/>
    </row>
    <row r="1128" spans="6:17">
      <c r="F1128" s="231"/>
      <c r="G1128" s="231"/>
      <c r="H1128" s="231"/>
      <c r="I1128" s="231"/>
      <c r="J1128" s="231"/>
      <c r="K1128" s="231"/>
      <c r="L1128" s="231"/>
      <c r="M1128" s="231"/>
      <c r="N1128" s="231"/>
      <c r="O1128" s="231"/>
      <c r="P1128" s="231"/>
      <c r="Q1128" s="231"/>
    </row>
    <row r="1129" spans="6:17">
      <c r="F1129" s="231"/>
      <c r="G1129" s="231"/>
      <c r="H1129" s="231"/>
      <c r="I1129" s="231"/>
      <c r="J1129" s="231"/>
      <c r="K1129" s="231"/>
      <c r="L1129" s="231"/>
      <c r="M1129" s="231"/>
      <c r="N1129" s="231"/>
      <c r="O1129" s="231"/>
      <c r="P1129" s="231"/>
      <c r="Q1129" s="231"/>
    </row>
    <row r="1130" spans="6:17">
      <c r="F1130" s="231"/>
      <c r="G1130" s="231"/>
      <c r="H1130" s="231"/>
      <c r="I1130" s="231"/>
      <c r="J1130" s="231"/>
      <c r="K1130" s="231"/>
      <c r="L1130" s="231"/>
      <c r="M1130" s="231"/>
      <c r="N1130" s="231"/>
      <c r="O1130" s="231"/>
      <c r="P1130" s="231"/>
      <c r="Q1130" s="231"/>
    </row>
    <row r="1131" spans="6:17">
      <c r="F1131" s="231"/>
      <c r="G1131" s="231"/>
      <c r="H1131" s="231"/>
      <c r="I1131" s="231"/>
      <c r="J1131" s="231"/>
      <c r="K1131" s="231"/>
      <c r="L1131" s="231"/>
      <c r="M1131" s="231"/>
      <c r="N1131" s="231"/>
      <c r="O1131" s="231"/>
      <c r="P1131" s="231"/>
      <c r="Q1131" s="231"/>
    </row>
    <row r="1132" spans="6:17">
      <c r="F1132" s="231"/>
      <c r="G1132" s="231"/>
      <c r="H1132" s="231"/>
      <c r="I1132" s="231"/>
      <c r="J1132" s="231"/>
      <c r="K1132" s="231"/>
      <c r="L1132" s="231"/>
      <c r="M1132" s="231"/>
      <c r="N1132" s="231"/>
      <c r="O1132" s="231"/>
      <c r="P1132" s="231"/>
      <c r="Q1132" s="231"/>
    </row>
    <row r="1133" spans="6:17">
      <c r="F1133" s="231"/>
      <c r="G1133" s="231"/>
      <c r="H1133" s="231"/>
      <c r="I1133" s="231"/>
      <c r="J1133" s="231"/>
      <c r="K1133" s="231"/>
      <c r="L1133" s="231"/>
      <c r="M1133" s="231"/>
      <c r="N1133" s="231"/>
      <c r="O1133" s="231"/>
      <c r="P1133" s="231"/>
      <c r="Q1133" s="231"/>
    </row>
    <row r="1134" spans="6:17">
      <c r="F1134" s="231"/>
      <c r="G1134" s="231"/>
      <c r="H1134" s="231"/>
      <c r="I1134" s="231"/>
      <c r="J1134" s="231"/>
      <c r="K1134" s="231"/>
      <c r="L1134" s="231"/>
      <c r="M1134" s="231"/>
      <c r="N1134" s="231"/>
      <c r="O1134" s="231"/>
      <c r="P1134" s="231"/>
      <c r="Q1134" s="231"/>
    </row>
    <row r="1135" spans="6:17">
      <c r="F1135" s="231"/>
      <c r="G1135" s="231"/>
      <c r="H1135" s="231"/>
      <c r="I1135" s="231"/>
      <c r="J1135" s="231"/>
      <c r="K1135" s="231"/>
      <c r="L1135" s="231"/>
      <c r="M1135" s="231"/>
      <c r="N1135" s="231"/>
      <c r="O1135" s="231"/>
      <c r="P1135" s="231"/>
      <c r="Q1135" s="231"/>
    </row>
    <row r="1136" spans="6:17">
      <c r="F1136" s="231"/>
      <c r="G1136" s="231"/>
      <c r="H1136" s="231"/>
      <c r="I1136" s="231"/>
      <c r="J1136" s="231"/>
      <c r="K1136" s="231"/>
      <c r="L1136" s="231"/>
      <c r="M1136" s="231"/>
      <c r="N1136" s="231"/>
      <c r="O1136" s="231"/>
      <c r="P1136" s="231"/>
      <c r="Q1136" s="231"/>
    </row>
    <row r="1137" spans="6:17">
      <c r="F1137" s="231"/>
      <c r="G1137" s="231"/>
      <c r="H1137" s="231"/>
      <c r="I1137" s="231"/>
      <c r="J1137" s="231"/>
      <c r="K1137" s="231"/>
      <c r="L1137" s="231"/>
      <c r="M1137" s="231"/>
      <c r="N1137" s="231"/>
      <c r="O1137" s="231"/>
      <c r="P1137" s="231"/>
      <c r="Q1137" s="231"/>
    </row>
    <row r="1138" spans="6:17">
      <c r="F1138" s="231"/>
      <c r="G1138" s="231"/>
      <c r="H1138" s="231"/>
      <c r="I1138" s="231"/>
      <c r="J1138" s="231"/>
      <c r="K1138" s="231"/>
      <c r="L1138" s="231"/>
      <c r="M1138" s="231"/>
      <c r="N1138" s="231"/>
      <c r="O1138" s="231"/>
      <c r="P1138" s="231"/>
      <c r="Q1138" s="231"/>
    </row>
    <row r="1139" spans="6:17">
      <c r="F1139" s="231"/>
      <c r="G1139" s="231"/>
      <c r="H1139" s="231"/>
      <c r="I1139" s="231"/>
      <c r="J1139" s="231"/>
      <c r="K1139" s="231"/>
      <c r="L1139" s="231"/>
      <c r="M1139" s="231"/>
      <c r="N1139" s="231"/>
      <c r="O1139" s="231"/>
      <c r="P1139" s="231"/>
      <c r="Q1139" s="231"/>
    </row>
    <row r="1140" spans="6:17">
      <c r="F1140" s="231"/>
      <c r="G1140" s="231"/>
      <c r="H1140" s="231"/>
      <c r="I1140" s="231"/>
      <c r="J1140" s="231"/>
      <c r="K1140" s="231"/>
      <c r="L1140" s="231"/>
      <c r="M1140" s="231"/>
      <c r="N1140" s="231"/>
      <c r="O1140" s="231"/>
      <c r="P1140" s="231"/>
      <c r="Q1140" s="231"/>
    </row>
    <row r="1141" spans="6:17">
      <c r="F1141" s="231"/>
      <c r="G1141" s="231"/>
      <c r="H1141" s="231"/>
      <c r="I1141" s="231"/>
      <c r="J1141" s="231"/>
      <c r="K1141" s="231"/>
      <c r="L1141" s="231"/>
      <c r="M1141" s="231"/>
      <c r="N1141" s="231"/>
      <c r="O1141" s="231"/>
      <c r="P1141" s="231"/>
      <c r="Q1141" s="231"/>
    </row>
    <row r="1142" spans="6:17">
      <c r="F1142" s="231"/>
      <c r="G1142" s="231"/>
      <c r="H1142" s="231"/>
      <c r="I1142" s="231"/>
      <c r="J1142" s="231"/>
      <c r="K1142" s="231"/>
      <c r="L1142" s="231"/>
      <c r="M1142" s="231"/>
      <c r="N1142" s="231"/>
      <c r="O1142" s="231"/>
      <c r="P1142" s="231"/>
      <c r="Q1142" s="231"/>
    </row>
    <row r="1143" spans="6:17">
      <c r="F1143" s="231"/>
      <c r="G1143" s="231"/>
      <c r="H1143" s="231"/>
      <c r="I1143" s="231"/>
      <c r="J1143" s="231"/>
      <c r="K1143" s="231"/>
      <c r="L1143" s="231"/>
      <c r="M1143" s="231"/>
      <c r="N1143" s="231"/>
      <c r="O1143" s="231"/>
      <c r="P1143" s="231"/>
      <c r="Q1143" s="231"/>
    </row>
    <row r="1144" spans="6:17">
      <c r="F1144" s="231"/>
      <c r="G1144" s="231"/>
      <c r="H1144" s="231"/>
      <c r="I1144" s="231"/>
      <c r="J1144" s="231"/>
      <c r="K1144" s="231"/>
      <c r="L1144" s="231"/>
      <c r="M1144" s="231"/>
      <c r="N1144" s="231"/>
      <c r="O1144" s="231"/>
      <c r="P1144" s="231"/>
      <c r="Q1144" s="231"/>
    </row>
    <row r="1145" spans="6:17">
      <c r="F1145" s="231"/>
      <c r="G1145" s="231"/>
      <c r="H1145" s="231"/>
      <c r="I1145" s="231"/>
      <c r="J1145" s="231"/>
      <c r="K1145" s="231"/>
      <c r="L1145" s="231"/>
      <c r="M1145" s="231"/>
      <c r="N1145" s="231"/>
      <c r="O1145" s="231"/>
      <c r="P1145" s="231"/>
      <c r="Q1145" s="231"/>
    </row>
    <row r="1146" spans="6:17">
      <c r="F1146" s="231"/>
      <c r="G1146" s="231"/>
      <c r="H1146" s="231"/>
      <c r="I1146" s="231"/>
      <c r="J1146" s="231"/>
      <c r="K1146" s="231"/>
      <c r="L1146" s="231"/>
      <c r="M1146" s="231"/>
      <c r="N1146" s="231"/>
      <c r="O1146" s="231"/>
      <c r="P1146" s="231"/>
      <c r="Q1146" s="231"/>
    </row>
    <row r="1147" spans="6:17">
      <c r="F1147" s="231"/>
      <c r="G1147" s="231"/>
      <c r="H1147" s="231"/>
      <c r="I1147" s="231"/>
      <c r="J1147" s="231"/>
      <c r="K1147" s="231"/>
      <c r="L1147" s="231"/>
      <c r="M1147" s="231"/>
      <c r="N1147" s="231"/>
      <c r="O1147" s="231"/>
      <c r="P1147" s="231"/>
      <c r="Q1147" s="231"/>
    </row>
    <row r="1148" spans="6:17">
      <c r="F1148" s="231"/>
      <c r="G1148" s="231"/>
      <c r="H1148" s="231"/>
      <c r="I1148" s="231"/>
      <c r="J1148" s="231"/>
      <c r="K1148" s="231"/>
      <c r="L1148" s="231"/>
      <c r="M1148" s="231"/>
      <c r="N1148" s="231"/>
      <c r="O1148" s="231"/>
      <c r="P1148" s="231"/>
      <c r="Q1148" s="231"/>
    </row>
    <row r="1149" spans="6:17">
      <c r="F1149" s="231"/>
      <c r="G1149" s="231"/>
      <c r="H1149" s="231"/>
      <c r="I1149" s="231"/>
      <c r="J1149" s="231"/>
      <c r="K1149" s="231"/>
      <c r="L1149" s="231"/>
      <c r="M1149" s="231"/>
      <c r="N1149" s="231"/>
      <c r="O1149" s="231"/>
      <c r="P1149" s="231"/>
      <c r="Q1149" s="231"/>
    </row>
    <row r="1150" spans="6:17">
      <c r="F1150" s="231"/>
      <c r="G1150" s="231"/>
      <c r="H1150" s="231"/>
      <c r="I1150" s="231"/>
      <c r="J1150" s="231"/>
      <c r="K1150" s="231"/>
      <c r="L1150" s="231"/>
      <c r="M1150" s="231"/>
      <c r="N1150" s="231"/>
      <c r="O1150" s="231"/>
      <c r="P1150" s="231"/>
      <c r="Q1150" s="231"/>
    </row>
    <row r="1151" spans="6:17">
      <c r="F1151" s="231"/>
      <c r="G1151" s="231"/>
      <c r="H1151" s="231"/>
      <c r="I1151" s="231"/>
      <c r="J1151" s="231"/>
      <c r="K1151" s="231"/>
      <c r="L1151" s="231"/>
      <c r="M1151" s="231"/>
      <c r="N1151" s="231"/>
      <c r="O1151" s="231"/>
      <c r="P1151" s="231"/>
      <c r="Q1151" s="231"/>
    </row>
    <row r="1152" spans="6:17">
      <c r="F1152" s="231"/>
      <c r="G1152" s="231"/>
      <c r="H1152" s="231"/>
      <c r="I1152" s="231"/>
      <c r="J1152" s="231"/>
      <c r="K1152" s="231"/>
      <c r="L1152" s="231"/>
      <c r="M1152" s="231"/>
      <c r="N1152" s="231"/>
      <c r="O1152" s="231"/>
      <c r="P1152" s="231"/>
      <c r="Q1152" s="231"/>
    </row>
    <row r="1153" spans="6:17">
      <c r="F1153" s="231"/>
      <c r="G1153" s="231"/>
      <c r="H1153" s="231"/>
      <c r="I1153" s="231"/>
      <c r="J1153" s="231"/>
      <c r="K1153" s="231"/>
      <c r="L1153" s="231"/>
      <c r="M1153" s="231"/>
      <c r="N1153" s="231"/>
      <c r="O1153" s="231"/>
      <c r="P1153" s="231"/>
      <c r="Q1153" s="231"/>
    </row>
    <row r="1154" spans="6:17">
      <c r="F1154" s="231"/>
      <c r="G1154" s="231"/>
      <c r="H1154" s="231"/>
      <c r="I1154" s="231"/>
      <c r="J1154" s="231"/>
      <c r="K1154" s="231"/>
      <c r="L1154" s="231"/>
      <c r="M1154" s="231"/>
      <c r="N1154" s="231"/>
      <c r="O1154" s="231"/>
      <c r="P1154" s="231"/>
      <c r="Q1154" s="231"/>
    </row>
    <row r="1155" spans="6:17">
      <c r="F1155" s="231"/>
      <c r="G1155" s="231"/>
      <c r="H1155" s="231"/>
      <c r="I1155" s="231"/>
      <c r="J1155" s="231"/>
      <c r="K1155" s="231"/>
      <c r="L1155" s="231"/>
      <c r="M1155" s="231"/>
      <c r="N1155" s="231"/>
      <c r="O1155" s="231"/>
      <c r="P1155" s="231"/>
      <c r="Q1155" s="231"/>
    </row>
    <row r="1156" spans="6:17">
      <c r="F1156" s="231"/>
      <c r="G1156" s="231"/>
      <c r="H1156" s="231"/>
      <c r="I1156" s="231"/>
      <c r="J1156" s="231"/>
      <c r="K1156" s="231"/>
      <c r="L1156" s="231"/>
      <c r="M1156" s="231"/>
      <c r="N1156" s="231"/>
      <c r="O1156" s="231"/>
      <c r="P1156" s="231"/>
      <c r="Q1156" s="231"/>
    </row>
    <row r="1157" spans="6:17">
      <c r="F1157" s="231"/>
      <c r="G1157" s="231"/>
      <c r="H1157" s="231"/>
      <c r="I1157" s="231"/>
      <c r="J1157" s="231"/>
      <c r="K1157" s="231"/>
      <c r="L1157" s="231"/>
      <c r="M1157" s="231"/>
      <c r="N1157" s="231"/>
      <c r="O1157" s="231"/>
      <c r="P1157" s="231"/>
      <c r="Q1157" s="231"/>
    </row>
    <row r="1158" spans="6:17">
      <c r="F1158" s="231"/>
      <c r="G1158" s="231"/>
      <c r="H1158" s="231"/>
      <c r="I1158" s="231"/>
      <c r="J1158" s="231"/>
      <c r="K1158" s="231"/>
      <c r="L1158" s="231"/>
      <c r="M1158" s="231"/>
      <c r="N1158" s="231"/>
      <c r="O1158" s="231"/>
      <c r="P1158" s="231"/>
      <c r="Q1158" s="231"/>
    </row>
    <row r="1159" spans="6:17">
      <c r="F1159" s="231"/>
      <c r="G1159" s="231"/>
      <c r="H1159" s="231"/>
      <c r="I1159" s="231"/>
      <c r="J1159" s="231"/>
      <c r="K1159" s="231"/>
      <c r="L1159" s="231"/>
      <c r="M1159" s="231"/>
      <c r="N1159" s="231"/>
      <c r="O1159" s="231"/>
      <c r="P1159" s="231"/>
      <c r="Q1159" s="231"/>
    </row>
    <row r="1160" spans="6:17">
      <c r="F1160" s="231"/>
      <c r="G1160" s="231"/>
      <c r="H1160" s="231"/>
      <c r="I1160" s="231"/>
      <c r="J1160" s="231"/>
      <c r="K1160" s="231"/>
      <c r="L1160" s="231"/>
      <c r="M1160" s="231"/>
      <c r="N1160" s="231"/>
      <c r="O1160" s="231"/>
      <c r="P1160" s="231"/>
      <c r="Q1160" s="231"/>
    </row>
    <row r="1161" spans="6:17">
      <c r="F1161" s="231"/>
      <c r="G1161" s="231"/>
      <c r="H1161" s="231"/>
      <c r="I1161" s="231"/>
      <c r="J1161" s="231"/>
      <c r="K1161" s="231"/>
      <c r="L1161" s="231"/>
      <c r="M1161" s="231"/>
      <c r="N1161" s="231"/>
      <c r="O1161" s="231"/>
      <c r="P1161" s="231"/>
      <c r="Q1161" s="231"/>
    </row>
    <row r="1162" spans="6:17">
      <c r="F1162" s="231"/>
      <c r="G1162" s="231"/>
      <c r="H1162" s="231"/>
      <c r="I1162" s="231"/>
      <c r="J1162" s="231"/>
      <c r="K1162" s="231"/>
      <c r="L1162" s="231"/>
      <c r="M1162" s="231"/>
      <c r="N1162" s="231"/>
      <c r="O1162" s="231"/>
      <c r="P1162" s="231"/>
      <c r="Q1162" s="231"/>
    </row>
    <row r="1163" spans="6:17">
      <c r="F1163" s="231"/>
      <c r="G1163" s="231"/>
      <c r="H1163" s="231"/>
      <c r="I1163" s="231"/>
      <c r="J1163" s="231"/>
      <c r="K1163" s="231"/>
      <c r="L1163" s="231"/>
      <c r="M1163" s="231"/>
      <c r="N1163" s="231"/>
      <c r="O1163" s="231"/>
      <c r="P1163" s="231"/>
      <c r="Q1163" s="231"/>
    </row>
    <row r="1164" spans="6:17">
      <c r="F1164" s="231"/>
      <c r="G1164" s="231"/>
      <c r="H1164" s="231"/>
      <c r="I1164" s="231"/>
      <c r="J1164" s="231"/>
      <c r="K1164" s="231"/>
      <c r="L1164" s="231"/>
      <c r="M1164" s="231"/>
      <c r="N1164" s="231"/>
      <c r="O1164" s="231"/>
      <c r="P1164" s="231"/>
      <c r="Q1164" s="231"/>
    </row>
    <row r="1165" spans="6:17">
      <c r="F1165" s="231"/>
      <c r="G1165" s="231"/>
      <c r="H1165" s="231"/>
      <c r="I1165" s="231"/>
      <c r="J1165" s="231"/>
      <c r="K1165" s="231"/>
      <c r="L1165" s="231"/>
      <c r="M1165" s="231"/>
      <c r="N1165" s="231"/>
      <c r="O1165" s="231"/>
      <c r="P1165" s="231"/>
      <c r="Q1165" s="231"/>
    </row>
    <row r="1166" spans="6:17">
      <c r="F1166" s="231"/>
      <c r="G1166" s="231"/>
      <c r="H1166" s="231"/>
      <c r="I1166" s="231"/>
      <c r="J1166" s="231"/>
      <c r="K1166" s="231"/>
      <c r="L1166" s="231"/>
      <c r="M1166" s="231"/>
      <c r="N1166" s="231"/>
      <c r="O1166" s="231"/>
      <c r="P1166" s="231"/>
      <c r="Q1166" s="231"/>
    </row>
    <row r="1167" spans="6:17">
      <c r="F1167" s="231"/>
      <c r="G1167" s="231"/>
      <c r="H1167" s="231"/>
      <c r="I1167" s="231"/>
      <c r="J1167" s="231"/>
      <c r="K1167" s="231"/>
      <c r="L1167" s="231"/>
      <c r="M1167" s="231"/>
      <c r="N1167" s="231"/>
      <c r="O1167" s="231"/>
      <c r="P1167" s="231"/>
      <c r="Q1167" s="231"/>
    </row>
    <row r="1168" spans="6:17">
      <c r="F1168" s="231"/>
      <c r="G1168" s="231"/>
      <c r="H1168" s="231"/>
      <c r="I1168" s="231"/>
      <c r="J1168" s="231"/>
      <c r="K1168" s="231"/>
      <c r="L1168" s="231"/>
      <c r="M1168" s="231"/>
      <c r="N1168" s="231"/>
      <c r="O1168" s="231"/>
      <c r="P1168" s="231"/>
      <c r="Q1168" s="231"/>
    </row>
    <row r="1169" spans="6:17">
      <c r="F1169" s="231"/>
      <c r="G1169" s="231"/>
      <c r="H1169" s="231"/>
      <c r="I1169" s="231"/>
      <c r="J1169" s="231"/>
      <c r="K1169" s="231"/>
      <c r="L1169" s="231"/>
      <c r="M1169" s="231"/>
      <c r="N1169" s="231"/>
      <c r="O1169" s="231"/>
      <c r="P1169" s="231"/>
      <c r="Q1169" s="231"/>
    </row>
    <row r="1170" spans="6:17">
      <c r="F1170" s="231"/>
      <c r="G1170" s="231"/>
      <c r="H1170" s="231"/>
      <c r="I1170" s="231"/>
      <c r="J1170" s="231"/>
      <c r="K1170" s="231"/>
      <c r="L1170" s="231"/>
      <c r="M1170" s="231"/>
      <c r="N1170" s="231"/>
      <c r="O1170" s="231"/>
      <c r="P1170" s="231"/>
      <c r="Q1170" s="231"/>
    </row>
    <row r="1171" spans="6:17">
      <c r="F1171" s="231"/>
      <c r="G1171" s="231"/>
      <c r="H1171" s="231"/>
      <c r="I1171" s="231"/>
      <c r="J1171" s="231"/>
      <c r="K1171" s="231"/>
      <c r="L1171" s="231"/>
      <c r="M1171" s="231"/>
      <c r="N1171" s="231"/>
      <c r="O1171" s="231"/>
      <c r="P1171" s="231"/>
      <c r="Q1171" s="231"/>
    </row>
    <row r="1172" spans="6:17">
      <c r="F1172" s="231"/>
      <c r="G1172" s="231"/>
      <c r="H1172" s="231"/>
      <c r="I1172" s="231"/>
      <c r="J1172" s="231"/>
      <c r="K1172" s="231"/>
      <c r="L1172" s="231"/>
      <c r="M1172" s="231"/>
      <c r="N1172" s="231"/>
      <c r="O1172" s="231"/>
      <c r="P1172" s="231"/>
      <c r="Q1172" s="231"/>
    </row>
    <row r="1173" spans="6:17">
      <c r="F1173" s="231"/>
      <c r="G1173" s="231"/>
      <c r="H1173" s="231"/>
      <c r="I1173" s="231"/>
      <c r="J1173" s="231"/>
      <c r="K1173" s="231"/>
      <c r="L1173" s="231"/>
      <c r="M1173" s="231"/>
      <c r="N1173" s="231"/>
      <c r="O1173" s="231"/>
      <c r="P1173" s="231"/>
      <c r="Q1173" s="231"/>
    </row>
    <row r="1174" spans="6:17">
      <c r="F1174" s="231"/>
      <c r="G1174" s="231"/>
      <c r="H1174" s="231"/>
      <c r="I1174" s="231"/>
      <c r="J1174" s="231"/>
      <c r="K1174" s="231"/>
      <c r="L1174" s="231"/>
      <c r="M1174" s="231"/>
      <c r="N1174" s="231"/>
      <c r="O1174" s="231"/>
      <c r="P1174" s="231"/>
      <c r="Q1174" s="231"/>
    </row>
    <row r="1175" spans="6:17">
      <c r="F1175" s="231"/>
      <c r="G1175" s="231"/>
      <c r="H1175" s="231"/>
      <c r="I1175" s="231"/>
      <c r="J1175" s="231"/>
      <c r="K1175" s="231"/>
      <c r="L1175" s="231"/>
      <c r="M1175" s="231"/>
      <c r="N1175" s="231"/>
      <c r="O1175" s="231"/>
      <c r="P1175" s="231"/>
      <c r="Q1175" s="231"/>
    </row>
    <row r="1176" spans="6:17">
      <c r="F1176" s="231"/>
      <c r="G1176" s="231"/>
      <c r="H1176" s="231"/>
      <c r="I1176" s="231"/>
      <c r="J1176" s="231"/>
      <c r="K1176" s="231"/>
      <c r="L1176" s="231"/>
      <c r="M1176" s="231"/>
      <c r="N1176" s="231"/>
      <c r="O1176" s="231"/>
      <c r="P1176" s="231"/>
      <c r="Q1176" s="231"/>
    </row>
    <row r="1177" spans="6:17">
      <c r="F1177" s="231"/>
      <c r="G1177" s="231"/>
      <c r="H1177" s="231"/>
      <c r="I1177" s="231"/>
      <c r="J1177" s="231"/>
      <c r="K1177" s="231"/>
      <c r="L1177" s="231"/>
      <c r="M1177" s="231"/>
      <c r="N1177" s="231"/>
      <c r="O1177" s="231"/>
      <c r="P1177" s="231"/>
      <c r="Q1177" s="231"/>
    </row>
    <row r="1178" spans="6:17">
      <c r="F1178" s="231"/>
      <c r="G1178" s="231"/>
      <c r="H1178" s="231"/>
      <c r="I1178" s="231"/>
      <c r="J1178" s="231"/>
      <c r="K1178" s="231"/>
      <c r="L1178" s="231"/>
      <c r="M1178" s="231"/>
      <c r="N1178" s="231"/>
      <c r="O1178" s="231"/>
      <c r="P1178" s="231"/>
      <c r="Q1178" s="231"/>
    </row>
    <row r="1179" spans="6:17">
      <c r="F1179" s="231"/>
      <c r="G1179" s="231"/>
      <c r="H1179" s="231"/>
      <c r="I1179" s="231"/>
      <c r="J1179" s="231"/>
      <c r="K1179" s="231"/>
      <c r="L1179" s="231"/>
      <c r="M1179" s="231"/>
      <c r="N1179" s="231"/>
      <c r="O1179" s="231"/>
      <c r="P1179" s="231"/>
      <c r="Q1179" s="231"/>
    </row>
    <row r="1180" spans="6:17">
      <c r="F1180" s="231"/>
      <c r="G1180" s="231"/>
      <c r="H1180" s="231"/>
      <c r="I1180" s="231"/>
      <c r="J1180" s="231"/>
      <c r="K1180" s="231"/>
      <c r="L1180" s="231"/>
      <c r="M1180" s="231"/>
      <c r="N1180" s="231"/>
      <c r="O1180" s="231"/>
      <c r="P1180" s="231"/>
      <c r="Q1180" s="231"/>
    </row>
    <row r="1181" spans="6:17">
      <c r="F1181" s="231"/>
      <c r="G1181" s="231"/>
      <c r="H1181" s="231"/>
      <c r="I1181" s="231"/>
      <c r="J1181" s="231"/>
      <c r="K1181" s="231"/>
      <c r="L1181" s="231"/>
      <c r="M1181" s="231"/>
      <c r="N1181" s="231"/>
      <c r="O1181" s="231"/>
      <c r="P1181" s="231"/>
      <c r="Q1181" s="231"/>
    </row>
    <row r="1182" spans="6:17">
      <c r="F1182" s="231"/>
      <c r="G1182" s="231"/>
      <c r="H1182" s="231"/>
      <c r="I1182" s="231"/>
      <c r="J1182" s="231"/>
      <c r="K1182" s="231"/>
      <c r="L1182" s="231"/>
      <c r="M1182" s="231"/>
      <c r="N1182" s="231"/>
      <c r="O1182" s="231"/>
      <c r="P1182" s="231"/>
      <c r="Q1182" s="231"/>
    </row>
    <row r="1183" spans="6:17">
      <c r="F1183" s="231"/>
      <c r="G1183" s="231"/>
      <c r="H1183" s="231"/>
      <c r="I1183" s="231"/>
      <c r="J1183" s="231"/>
      <c r="K1183" s="231"/>
      <c r="L1183" s="231"/>
      <c r="M1183" s="231"/>
      <c r="N1183" s="231"/>
      <c r="O1183" s="231"/>
      <c r="P1183" s="231"/>
      <c r="Q1183" s="231"/>
    </row>
    <row r="1184" spans="6:17">
      <c r="F1184" s="231"/>
      <c r="G1184" s="231"/>
      <c r="H1184" s="231"/>
      <c r="I1184" s="231"/>
      <c r="J1184" s="231"/>
      <c r="K1184" s="231"/>
      <c r="L1184" s="231"/>
      <c r="M1184" s="231"/>
      <c r="N1184" s="231"/>
      <c r="O1184" s="231"/>
      <c r="P1184" s="231"/>
      <c r="Q1184" s="231"/>
    </row>
    <row r="1185" spans="6:17">
      <c r="F1185" s="231"/>
      <c r="G1185" s="231"/>
      <c r="H1185" s="231"/>
      <c r="I1185" s="231"/>
      <c r="J1185" s="231"/>
      <c r="K1185" s="231"/>
      <c r="L1185" s="231"/>
      <c r="M1185" s="231"/>
      <c r="N1185" s="231"/>
      <c r="O1185" s="231"/>
      <c r="P1185" s="231"/>
      <c r="Q1185" s="231"/>
    </row>
    <row r="1186" spans="6:17">
      <c r="F1186" s="231"/>
      <c r="G1186" s="231"/>
      <c r="H1186" s="231"/>
      <c r="I1186" s="231"/>
      <c r="J1186" s="231"/>
      <c r="K1186" s="231"/>
      <c r="L1186" s="231"/>
      <c r="M1186" s="231"/>
      <c r="N1186" s="231"/>
      <c r="O1186" s="231"/>
      <c r="P1186" s="231"/>
      <c r="Q1186" s="231"/>
    </row>
    <row r="1187" spans="6:17">
      <c r="F1187" s="231"/>
      <c r="G1187" s="231"/>
      <c r="H1187" s="231"/>
      <c r="I1187" s="231"/>
      <c r="J1187" s="231"/>
      <c r="K1187" s="231"/>
      <c r="L1187" s="231"/>
      <c r="M1187" s="231"/>
      <c r="N1187" s="231"/>
      <c r="O1187" s="231"/>
      <c r="P1187" s="231"/>
      <c r="Q1187" s="231"/>
    </row>
    <row r="1188" spans="6:17">
      <c r="F1188" s="231"/>
      <c r="G1188" s="231"/>
      <c r="H1188" s="231"/>
      <c r="I1188" s="231"/>
      <c r="J1188" s="231"/>
      <c r="K1188" s="231"/>
      <c r="L1188" s="231"/>
      <c r="M1188" s="231"/>
      <c r="N1188" s="231"/>
      <c r="O1188" s="231"/>
      <c r="P1188" s="231"/>
      <c r="Q1188" s="231"/>
    </row>
    <row r="1189" spans="6:17">
      <c r="F1189" s="231"/>
      <c r="G1189" s="231"/>
      <c r="H1189" s="231"/>
      <c r="I1189" s="231"/>
      <c r="J1189" s="231"/>
      <c r="K1189" s="231"/>
      <c r="L1189" s="231"/>
      <c r="M1189" s="231"/>
      <c r="N1189" s="231"/>
      <c r="O1189" s="231"/>
      <c r="P1189" s="231"/>
      <c r="Q1189" s="231"/>
    </row>
    <row r="1190" spans="6:17">
      <c r="F1190" s="231"/>
      <c r="G1190" s="231"/>
      <c r="H1190" s="231"/>
      <c r="I1190" s="231"/>
      <c r="J1190" s="231"/>
      <c r="K1190" s="231"/>
      <c r="L1190" s="231"/>
      <c r="M1190" s="231"/>
      <c r="N1190" s="231"/>
      <c r="O1190" s="231"/>
      <c r="P1190" s="231"/>
      <c r="Q1190" s="231"/>
    </row>
    <row r="1191" spans="6:17">
      <c r="F1191" s="231"/>
      <c r="G1191" s="231"/>
      <c r="H1191" s="231"/>
      <c r="I1191" s="231"/>
      <c r="J1191" s="231"/>
      <c r="K1191" s="231"/>
      <c r="L1191" s="231"/>
      <c r="M1191" s="231"/>
      <c r="N1191" s="231"/>
      <c r="O1191" s="231"/>
      <c r="P1191" s="231"/>
      <c r="Q1191" s="231"/>
    </row>
    <row r="1192" spans="6:17">
      <c r="F1192" s="231"/>
      <c r="G1192" s="231"/>
      <c r="H1192" s="231"/>
      <c r="I1192" s="231"/>
      <c r="J1192" s="231"/>
      <c r="K1192" s="231"/>
      <c r="L1192" s="231"/>
      <c r="M1192" s="231"/>
      <c r="N1192" s="231"/>
      <c r="O1192" s="231"/>
      <c r="P1192" s="231"/>
      <c r="Q1192" s="231"/>
    </row>
    <row r="1193" spans="6:17">
      <c r="F1193" s="231"/>
      <c r="G1193" s="231"/>
      <c r="H1193" s="231"/>
      <c r="I1193" s="231"/>
      <c r="J1193" s="231"/>
      <c r="K1193" s="231"/>
      <c r="L1193" s="231"/>
      <c r="M1193" s="231"/>
      <c r="N1193" s="231"/>
      <c r="O1193" s="231"/>
      <c r="P1193" s="231"/>
      <c r="Q1193" s="231"/>
    </row>
    <row r="1194" spans="6:17">
      <c r="F1194" s="231"/>
      <c r="G1194" s="231"/>
      <c r="H1194" s="231"/>
      <c r="I1194" s="231"/>
      <c r="J1194" s="231"/>
      <c r="K1194" s="231"/>
      <c r="L1194" s="231"/>
      <c r="M1194" s="231"/>
      <c r="N1194" s="231"/>
      <c r="O1194" s="231"/>
      <c r="P1194" s="231"/>
      <c r="Q1194" s="231"/>
    </row>
    <row r="1195" spans="6:17">
      <c r="F1195" s="231"/>
      <c r="G1195" s="231"/>
      <c r="H1195" s="231"/>
      <c r="I1195" s="231"/>
      <c r="J1195" s="231"/>
      <c r="K1195" s="231"/>
      <c r="L1195" s="231"/>
      <c r="M1195" s="231"/>
      <c r="N1195" s="231"/>
      <c r="O1195" s="231"/>
      <c r="P1195" s="231"/>
      <c r="Q1195" s="231"/>
    </row>
    <row r="1196" spans="6:17">
      <c r="F1196" s="231"/>
      <c r="G1196" s="231"/>
      <c r="H1196" s="231"/>
      <c r="I1196" s="231"/>
      <c r="J1196" s="231"/>
      <c r="K1196" s="231"/>
      <c r="L1196" s="231"/>
      <c r="M1196" s="231"/>
      <c r="N1196" s="231"/>
      <c r="O1196" s="231"/>
      <c r="P1196" s="231"/>
      <c r="Q1196" s="231"/>
    </row>
    <row r="1197" spans="6:17">
      <c r="F1197" s="231"/>
      <c r="G1197" s="231"/>
      <c r="H1197" s="231"/>
      <c r="I1197" s="231"/>
      <c r="J1197" s="231"/>
      <c r="K1197" s="231"/>
      <c r="L1197" s="231"/>
      <c r="M1197" s="231"/>
      <c r="N1197" s="231"/>
      <c r="O1197" s="231"/>
      <c r="P1197" s="231"/>
      <c r="Q1197" s="231"/>
    </row>
    <row r="1198" spans="6:17">
      <c r="F1198" s="231"/>
      <c r="G1198" s="231"/>
      <c r="H1198" s="231"/>
      <c r="I1198" s="231"/>
      <c r="J1198" s="231"/>
      <c r="K1198" s="231"/>
      <c r="L1198" s="231"/>
      <c r="M1198" s="231"/>
      <c r="N1198" s="231"/>
      <c r="O1198" s="231"/>
      <c r="P1198" s="231"/>
      <c r="Q1198" s="231"/>
    </row>
    <row r="1199" spans="6:17">
      <c r="F1199" s="231"/>
      <c r="G1199" s="231"/>
      <c r="H1199" s="231"/>
      <c r="I1199" s="231"/>
      <c r="J1199" s="231"/>
      <c r="K1199" s="231"/>
      <c r="L1199" s="231"/>
      <c r="M1199" s="231"/>
      <c r="N1199" s="231"/>
      <c r="O1199" s="231"/>
      <c r="P1199" s="231"/>
      <c r="Q1199" s="231"/>
    </row>
    <row r="1200" spans="6:17">
      <c r="F1200" s="231"/>
      <c r="G1200" s="231"/>
      <c r="H1200" s="231"/>
      <c r="I1200" s="231"/>
      <c r="J1200" s="231"/>
      <c r="K1200" s="231"/>
      <c r="L1200" s="231"/>
      <c r="M1200" s="231"/>
      <c r="N1200" s="231"/>
      <c r="O1200" s="231"/>
      <c r="P1200" s="231"/>
      <c r="Q1200" s="231"/>
    </row>
    <row r="1201" spans="6:17">
      <c r="F1201" s="231"/>
      <c r="G1201" s="231"/>
      <c r="H1201" s="231"/>
      <c r="I1201" s="231"/>
      <c r="J1201" s="231"/>
      <c r="K1201" s="231"/>
      <c r="L1201" s="231"/>
      <c r="M1201" s="231"/>
      <c r="N1201" s="231"/>
      <c r="O1201" s="231"/>
      <c r="P1201" s="231"/>
      <c r="Q1201" s="231"/>
    </row>
    <row r="1202" spans="6:17">
      <c r="F1202" s="231"/>
      <c r="G1202" s="231"/>
      <c r="H1202" s="231"/>
      <c r="I1202" s="231"/>
      <c r="J1202" s="231"/>
      <c r="K1202" s="231"/>
      <c r="L1202" s="231"/>
      <c r="M1202" s="231"/>
      <c r="N1202" s="231"/>
      <c r="O1202" s="231"/>
      <c r="P1202" s="231"/>
      <c r="Q1202" s="231"/>
    </row>
    <row r="1203" spans="6:17">
      <c r="F1203" s="231"/>
      <c r="G1203" s="231"/>
      <c r="H1203" s="231"/>
      <c r="I1203" s="231"/>
      <c r="J1203" s="231"/>
      <c r="K1203" s="231"/>
      <c r="L1203" s="231"/>
      <c r="M1203" s="231"/>
      <c r="N1203" s="231"/>
      <c r="O1203" s="231"/>
      <c r="P1203" s="231"/>
      <c r="Q1203" s="231"/>
    </row>
    <row r="1204" spans="6:17">
      <c r="F1204" s="231"/>
      <c r="G1204" s="231"/>
      <c r="H1204" s="231"/>
      <c r="I1204" s="231"/>
      <c r="J1204" s="231"/>
      <c r="K1204" s="231"/>
      <c r="L1204" s="231"/>
      <c r="M1204" s="231"/>
      <c r="N1204" s="231"/>
      <c r="O1204" s="231"/>
      <c r="P1204" s="231"/>
      <c r="Q1204" s="231"/>
    </row>
    <row r="1205" spans="6:17">
      <c r="F1205" s="231"/>
      <c r="G1205" s="231"/>
      <c r="H1205" s="231"/>
      <c r="I1205" s="231"/>
      <c r="J1205" s="231"/>
      <c r="K1205" s="231"/>
      <c r="L1205" s="231"/>
      <c r="M1205" s="231"/>
      <c r="N1205" s="231"/>
      <c r="O1205" s="231"/>
      <c r="P1205" s="231"/>
      <c r="Q1205" s="231"/>
    </row>
    <row r="1206" spans="6:17">
      <c r="F1206" s="231"/>
      <c r="G1206" s="231"/>
      <c r="H1206" s="231"/>
      <c r="I1206" s="231"/>
      <c r="J1206" s="231"/>
      <c r="K1206" s="231"/>
      <c r="L1206" s="231"/>
      <c r="M1206" s="231"/>
      <c r="N1206" s="231"/>
      <c r="O1206" s="231"/>
      <c r="P1206" s="231"/>
      <c r="Q1206" s="231"/>
    </row>
    <row r="1207" spans="6:17">
      <c r="F1207" s="231"/>
      <c r="G1207" s="231"/>
      <c r="H1207" s="231"/>
      <c r="I1207" s="231"/>
      <c r="J1207" s="231"/>
      <c r="K1207" s="231"/>
      <c r="L1207" s="231"/>
      <c r="M1207" s="231"/>
      <c r="N1207" s="231"/>
      <c r="O1207" s="231"/>
      <c r="P1207" s="231"/>
      <c r="Q1207" s="231"/>
    </row>
    <row r="1208" spans="6:17">
      <c r="F1208" s="231"/>
      <c r="G1208" s="231"/>
      <c r="H1208" s="231"/>
      <c r="I1208" s="231"/>
      <c r="J1208" s="231"/>
      <c r="K1208" s="231"/>
      <c r="L1208" s="231"/>
      <c r="M1208" s="231"/>
      <c r="N1208" s="231"/>
      <c r="O1208" s="231"/>
      <c r="P1208" s="231"/>
      <c r="Q1208" s="231"/>
    </row>
    <row r="1209" spans="6:17">
      <c r="F1209" s="231"/>
      <c r="G1209" s="231"/>
      <c r="H1209" s="231"/>
      <c r="I1209" s="231"/>
      <c r="J1209" s="231"/>
      <c r="K1209" s="231"/>
      <c r="L1209" s="231"/>
      <c r="M1209" s="231"/>
      <c r="N1209" s="231"/>
      <c r="O1209" s="231"/>
      <c r="P1209" s="231"/>
      <c r="Q1209" s="231"/>
    </row>
    <row r="1210" spans="6:17">
      <c r="F1210" s="231"/>
      <c r="G1210" s="231"/>
      <c r="H1210" s="231"/>
      <c r="I1210" s="231"/>
      <c r="J1210" s="231"/>
      <c r="K1210" s="231"/>
      <c r="L1210" s="231"/>
      <c r="M1210" s="231"/>
      <c r="N1210" s="231"/>
      <c r="O1210" s="231"/>
      <c r="P1210" s="231"/>
      <c r="Q1210" s="231"/>
    </row>
    <row r="1211" spans="6:17">
      <c r="F1211" s="231"/>
      <c r="G1211" s="231"/>
      <c r="H1211" s="231"/>
      <c r="I1211" s="231"/>
      <c r="J1211" s="231"/>
      <c r="K1211" s="231"/>
      <c r="L1211" s="231"/>
      <c r="M1211" s="231"/>
      <c r="N1211" s="231"/>
      <c r="O1211" s="231"/>
      <c r="P1211" s="231"/>
      <c r="Q1211" s="231"/>
    </row>
    <row r="1212" spans="6:17">
      <c r="F1212" s="231"/>
      <c r="G1212" s="231"/>
      <c r="H1212" s="231"/>
      <c r="I1212" s="231"/>
      <c r="J1212" s="231"/>
      <c r="K1212" s="231"/>
      <c r="L1212" s="231"/>
      <c r="M1212" s="231"/>
      <c r="N1212" s="231"/>
      <c r="O1212" s="231"/>
      <c r="P1212" s="231"/>
      <c r="Q1212" s="231"/>
    </row>
    <row r="1213" spans="6:17">
      <c r="F1213" s="231"/>
      <c r="G1213" s="231"/>
      <c r="H1213" s="231"/>
      <c r="I1213" s="231"/>
      <c r="J1213" s="231"/>
      <c r="K1213" s="231"/>
      <c r="L1213" s="231"/>
      <c r="M1213" s="231"/>
      <c r="N1213" s="231"/>
      <c r="O1213" s="231"/>
      <c r="P1213" s="231"/>
      <c r="Q1213" s="231"/>
    </row>
    <row r="1214" spans="6:17">
      <c r="F1214" s="231"/>
      <c r="G1214" s="231"/>
      <c r="H1214" s="231"/>
      <c r="I1214" s="231"/>
      <c r="J1214" s="231"/>
      <c r="K1214" s="231"/>
      <c r="L1214" s="231"/>
      <c r="M1214" s="231"/>
      <c r="N1214" s="231"/>
      <c r="O1214" s="231"/>
      <c r="P1214" s="231"/>
      <c r="Q1214" s="231"/>
    </row>
    <row r="1215" spans="6:17">
      <c r="F1215" s="231"/>
      <c r="G1215" s="231"/>
      <c r="H1215" s="231"/>
      <c r="I1215" s="231"/>
      <c r="J1215" s="231"/>
      <c r="K1215" s="231"/>
      <c r="L1215" s="231"/>
      <c r="M1215" s="231"/>
      <c r="N1215" s="231"/>
      <c r="O1215" s="231"/>
      <c r="P1215" s="231"/>
      <c r="Q1215" s="231"/>
    </row>
    <row r="1216" spans="6:17">
      <c r="F1216" s="231"/>
      <c r="G1216" s="231"/>
      <c r="H1216" s="231"/>
      <c r="I1216" s="231"/>
      <c r="J1216" s="231"/>
      <c r="K1216" s="231"/>
      <c r="L1216" s="231"/>
      <c r="M1216" s="231"/>
      <c r="N1216" s="231"/>
      <c r="O1216" s="231"/>
      <c r="P1216" s="231"/>
      <c r="Q1216" s="231"/>
    </row>
    <row r="1217" spans="6:17">
      <c r="F1217" s="231"/>
      <c r="G1217" s="231"/>
      <c r="H1217" s="231"/>
      <c r="I1217" s="231"/>
      <c r="J1217" s="231"/>
      <c r="K1217" s="231"/>
      <c r="L1217" s="231"/>
      <c r="M1217" s="231"/>
      <c r="N1217" s="231"/>
      <c r="O1217" s="231"/>
      <c r="P1217" s="231"/>
      <c r="Q1217" s="231"/>
    </row>
    <row r="1218" spans="6:17">
      <c r="F1218" s="231"/>
      <c r="G1218" s="231"/>
      <c r="H1218" s="231"/>
      <c r="I1218" s="231"/>
      <c r="J1218" s="231"/>
      <c r="K1218" s="231"/>
      <c r="L1218" s="231"/>
      <c r="M1218" s="231"/>
      <c r="N1218" s="231"/>
      <c r="O1218" s="231"/>
      <c r="P1218" s="231"/>
      <c r="Q1218" s="231"/>
    </row>
    <row r="1219" spans="6:17">
      <c r="F1219" s="231"/>
      <c r="G1219" s="231"/>
      <c r="H1219" s="231"/>
      <c r="I1219" s="231"/>
      <c r="J1219" s="231"/>
      <c r="K1219" s="231"/>
      <c r="L1219" s="231"/>
      <c r="M1219" s="231"/>
      <c r="N1219" s="231"/>
      <c r="O1219" s="231"/>
      <c r="P1219" s="231"/>
      <c r="Q1219" s="231"/>
    </row>
    <row r="1220" spans="6:17">
      <c r="F1220" s="231"/>
      <c r="G1220" s="231"/>
      <c r="H1220" s="231"/>
      <c r="I1220" s="231"/>
      <c r="J1220" s="231"/>
      <c r="K1220" s="231"/>
      <c r="L1220" s="231"/>
      <c r="M1220" s="231"/>
      <c r="N1220" s="231"/>
      <c r="O1220" s="231"/>
      <c r="P1220" s="231"/>
      <c r="Q1220" s="231"/>
    </row>
    <row r="1221" spans="6:17">
      <c r="F1221" s="231"/>
      <c r="G1221" s="231"/>
      <c r="H1221" s="231"/>
      <c r="I1221" s="231"/>
      <c r="J1221" s="231"/>
      <c r="K1221" s="231"/>
      <c r="L1221" s="231"/>
      <c r="M1221" s="231"/>
      <c r="N1221" s="231"/>
      <c r="O1221" s="231"/>
      <c r="P1221" s="231"/>
      <c r="Q1221" s="231"/>
    </row>
    <row r="1222" spans="6:17">
      <c r="F1222" s="231"/>
      <c r="G1222" s="231"/>
      <c r="H1222" s="231"/>
      <c r="I1222" s="231"/>
      <c r="J1222" s="231"/>
      <c r="K1222" s="231"/>
      <c r="L1222" s="231"/>
      <c r="M1222" s="231"/>
      <c r="N1222" s="231"/>
      <c r="O1222" s="231"/>
      <c r="P1222" s="231"/>
      <c r="Q1222" s="231"/>
    </row>
    <row r="1223" spans="6:17">
      <c r="F1223" s="231"/>
      <c r="G1223" s="231"/>
      <c r="H1223" s="231"/>
      <c r="I1223" s="231"/>
      <c r="J1223" s="231"/>
      <c r="K1223" s="231"/>
      <c r="L1223" s="231"/>
      <c r="M1223" s="231"/>
      <c r="N1223" s="231"/>
      <c r="O1223" s="231"/>
      <c r="P1223" s="231"/>
      <c r="Q1223" s="231"/>
    </row>
    <row r="1224" spans="6:17">
      <c r="F1224" s="231"/>
      <c r="G1224" s="231"/>
      <c r="H1224" s="231"/>
      <c r="I1224" s="231"/>
      <c r="J1224" s="231"/>
      <c r="K1224" s="231"/>
      <c r="L1224" s="231"/>
      <c r="M1224" s="231"/>
      <c r="N1224" s="231"/>
      <c r="O1224" s="231"/>
      <c r="P1224" s="231"/>
      <c r="Q1224" s="231"/>
    </row>
    <row r="1225" spans="6:17">
      <c r="F1225" s="231"/>
      <c r="G1225" s="231"/>
      <c r="H1225" s="231"/>
      <c r="I1225" s="231"/>
      <c r="J1225" s="231"/>
      <c r="K1225" s="231"/>
      <c r="L1225" s="231"/>
      <c r="M1225" s="231"/>
      <c r="N1225" s="231"/>
      <c r="O1225" s="231"/>
      <c r="P1225" s="231"/>
      <c r="Q1225" s="231"/>
    </row>
    <row r="1226" spans="6:17">
      <c r="F1226" s="231"/>
      <c r="G1226" s="231"/>
      <c r="H1226" s="231"/>
      <c r="I1226" s="231"/>
      <c r="J1226" s="231"/>
      <c r="K1226" s="231"/>
      <c r="L1226" s="231"/>
      <c r="M1226" s="231"/>
      <c r="N1226" s="231"/>
      <c r="O1226" s="231"/>
      <c r="P1226" s="231"/>
      <c r="Q1226" s="231"/>
    </row>
    <row r="1227" spans="6:17">
      <c r="F1227" s="231"/>
      <c r="G1227" s="231"/>
      <c r="H1227" s="231"/>
      <c r="I1227" s="231"/>
      <c r="J1227" s="231"/>
      <c r="K1227" s="231"/>
      <c r="L1227" s="231"/>
      <c r="M1227" s="231"/>
      <c r="N1227" s="231"/>
      <c r="O1227" s="231"/>
      <c r="P1227" s="231"/>
      <c r="Q1227" s="231"/>
    </row>
    <row r="1228" spans="6:17">
      <c r="F1228" s="231"/>
      <c r="G1228" s="231"/>
      <c r="H1228" s="231"/>
      <c r="I1228" s="231"/>
      <c r="J1228" s="231"/>
      <c r="K1228" s="231"/>
      <c r="L1228" s="231"/>
      <c r="M1228" s="231"/>
      <c r="N1228" s="231"/>
      <c r="O1228" s="231"/>
      <c r="P1228" s="231"/>
      <c r="Q1228" s="231"/>
    </row>
    <row r="1229" spans="6:17">
      <c r="F1229" s="231"/>
      <c r="G1229" s="231"/>
      <c r="H1229" s="231"/>
      <c r="I1229" s="231"/>
      <c r="J1229" s="231"/>
      <c r="K1229" s="231"/>
      <c r="L1229" s="231"/>
      <c r="M1229" s="231"/>
      <c r="N1229" s="231"/>
      <c r="O1229" s="231"/>
      <c r="P1229" s="231"/>
      <c r="Q1229" s="231"/>
    </row>
    <row r="1230" spans="6:17">
      <c r="F1230" s="231"/>
      <c r="G1230" s="231"/>
      <c r="H1230" s="231"/>
      <c r="I1230" s="231"/>
      <c r="J1230" s="231"/>
      <c r="K1230" s="231"/>
      <c r="L1230" s="231"/>
      <c r="M1230" s="231"/>
      <c r="N1230" s="231"/>
      <c r="O1230" s="231"/>
      <c r="P1230" s="231"/>
      <c r="Q1230" s="231"/>
    </row>
    <row r="1231" spans="6:17">
      <c r="F1231" s="231"/>
      <c r="G1231" s="231"/>
      <c r="H1231" s="231"/>
      <c r="I1231" s="231"/>
      <c r="J1231" s="231"/>
      <c r="K1231" s="231"/>
      <c r="L1231" s="231"/>
      <c r="M1231" s="231"/>
      <c r="N1231" s="231"/>
      <c r="O1231" s="231"/>
      <c r="P1231" s="231"/>
      <c r="Q1231" s="231"/>
    </row>
    <row r="1232" spans="6:17">
      <c r="F1232" s="231"/>
      <c r="G1232" s="231"/>
      <c r="H1232" s="231"/>
      <c r="I1232" s="231"/>
      <c r="J1232" s="231"/>
      <c r="K1232" s="231"/>
      <c r="L1232" s="231"/>
      <c r="M1232" s="231"/>
      <c r="N1232" s="231"/>
      <c r="O1232" s="231"/>
      <c r="P1232" s="231"/>
      <c r="Q1232" s="231"/>
    </row>
    <row r="1233" spans="6:17">
      <c r="F1233" s="231"/>
      <c r="G1233" s="231"/>
      <c r="H1233" s="231"/>
      <c r="I1233" s="231"/>
      <c r="J1233" s="231"/>
      <c r="K1233" s="231"/>
      <c r="L1233" s="231"/>
      <c r="M1233" s="231"/>
      <c r="N1233" s="231"/>
      <c r="O1233" s="231"/>
      <c r="P1233" s="231"/>
      <c r="Q1233" s="231"/>
    </row>
    <row r="1234" spans="6:17">
      <c r="F1234" s="231"/>
      <c r="G1234" s="231"/>
      <c r="H1234" s="231"/>
      <c r="I1234" s="231"/>
      <c r="J1234" s="231"/>
      <c r="K1234" s="231"/>
      <c r="L1234" s="231"/>
      <c r="M1234" s="231"/>
      <c r="N1234" s="231"/>
      <c r="O1234" s="231"/>
      <c r="P1234" s="231"/>
      <c r="Q1234" s="231"/>
    </row>
    <row r="1235" spans="6:17">
      <c r="F1235" s="231"/>
      <c r="G1235" s="231"/>
      <c r="H1235" s="231"/>
      <c r="I1235" s="231"/>
      <c r="J1235" s="231"/>
      <c r="K1235" s="231"/>
      <c r="L1235" s="231"/>
      <c r="M1235" s="231"/>
      <c r="N1235" s="231"/>
      <c r="O1235" s="231"/>
      <c r="P1235" s="231"/>
      <c r="Q1235" s="231"/>
    </row>
    <row r="1236" spans="6:17">
      <c r="F1236" s="231"/>
      <c r="G1236" s="231"/>
      <c r="H1236" s="231"/>
      <c r="I1236" s="231"/>
      <c r="J1236" s="231"/>
      <c r="K1236" s="231"/>
      <c r="L1236" s="231"/>
      <c r="M1236" s="231"/>
      <c r="N1236" s="231"/>
      <c r="O1236" s="231"/>
      <c r="P1236" s="231"/>
      <c r="Q1236" s="231"/>
    </row>
    <row r="1237" spans="6:17">
      <c r="F1237" s="231"/>
      <c r="G1237" s="231"/>
      <c r="H1237" s="231"/>
      <c r="I1237" s="231"/>
      <c r="J1237" s="231"/>
      <c r="K1237" s="231"/>
      <c r="L1237" s="231"/>
      <c r="M1237" s="231"/>
      <c r="N1237" s="231"/>
      <c r="O1237" s="231"/>
      <c r="P1237" s="231"/>
      <c r="Q1237" s="231"/>
    </row>
    <row r="1238" spans="6:17">
      <c r="F1238" s="231"/>
      <c r="G1238" s="231"/>
      <c r="H1238" s="231"/>
      <c r="I1238" s="231"/>
      <c r="J1238" s="231"/>
      <c r="K1238" s="231"/>
      <c r="L1238" s="231"/>
      <c r="M1238" s="231"/>
      <c r="N1238" s="231"/>
      <c r="O1238" s="231"/>
      <c r="P1238" s="231"/>
      <c r="Q1238" s="231"/>
    </row>
    <row r="1239" spans="6:17">
      <c r="F1239" s="231"/>
      <c r="G1239" s="231"/>
      <c r="H1239" s="231"/>
      <c r="I1239" s="231"/>
      <c r="J1239" s="231"/>
      <c r="K1239" s="231"/>
      <c r="L1239" s="231"/>
      <c r="M1239" s="231"/>
      <c r="N1239" s="231"/>
      <c r="O1239" s="231"/>
      <c r="P1239" s="231"/>
      <c r="Q1239" s="231"/>
    </row>
    <row r="1240" spans="6:17">
      <c r="F1240" s="231"/>
      <c r="G1240" s="231"/>
      <c r="H1240" s="231"/>
      <c r="I1240" s="231"/>
      <c r="J1240" s="231"/>
      <c r="K1240" s="231"/>
      <c r="L1240" s="231"/>
      <c r="M1240" s="231"/>
      <c r="N1240" s="231"/>
      <c r="O1240" s="231"/>
      <c r="P1240" s="231"/>
      <c r="Q1240" s="231"/>
    </row>
    <row r="1241" spans="6:17">
      <c r="F1241" s="231"/>
      <c r="G1241" s="231"/>
      <c r="H1241" s="231"/>
      <c r="I1241" s="231"/>
      <c r="J1241" s="231"/>
      <c r="K1241" s="231"/>
      <c r="L1241" s="231"/>
      <c r="M1241" s="231"/>
      <c r="N1241" s="231"/>
      <c r="O1241" s="231"/>
      <c r="P1241" s="231"/>
      <c r="Q1241" s="231"/>
    </row>
    <row r="1242" spans="6:17">
      <c r="F1242" s="231"/>
      <c r="G1242" s="231"/>
      <c r="H1242" s="231"/>
      <c r="I1242" s="231"/>
      <c r="J1242" s="231"/>
      <c r="K1242" s="231"/>
      <c r="L1242" s="231"/>
      <c r="M1242" s="231"/>
      <c r="N1242" s="231"/>
      <c r="O1242" s="231"/>
      <c r="P1242" s="231"/>
      <c r="Q1242" s="231"/>
    </row>
    <row r="1243" spans="6:17">
      <c r="F1243" s="231"/>
      <c r="G1243" s="231"/>
      <c r="H1243" s="231"/>
      <c r="I1243" s="231"/>
      <c r="J1243" s="231"/>
      <c r="K1243" s="231"/>
      <c r="L1243" s="231"/>
      <c r="M1243" s="231"/>
      <c r="N1243" s="231"/>
      <c r="O1243" s="231"/>
      <c r="P1243" s="231"/>
      <c r="Q1243" s="231"/>
    </row>
    <row r="1244" spans="6:17">
      <c r="F1244" s="231"/>
      <c r="G1244" s="231"/>
      <c r="H1244" s="231"/>
      <c r="I1244" s="231"/>
      <c r="J1244" s="231"/>
      <c r="K1244" s="231"/>
      <c r="L1244" s="231"/>
      <c r="M1244" s="231"/>
      <c r="N1244" s="231"/>
      <c r="O1244" s="231"/>
      <c r="P1244" s="231"/>
      <c r="Q1244" s="231"/>
    </row>
    <row r="1245" spans="6:17">
      <c r="F1245" s="231"/>
      <c r="G1245" s="231"/>
      <c r="H1245" s="231"/>
      <c r="I1245" s="231"/>
      <c r="J1245" s="231"/>
      <c r="K1245" s="231"/>
      <c r="L1245" s="231"/>
      <c r="M1245" s="231"/>
      <c r="N1245" s="231"/>
      <c r="O1245" s="231"/>
      <c r="P1245" s="231"/>
      <c r="Q1245" s="231"/>
    </row>
    <row r="1246" spans="6:17">
      <c r="F1246" s="231"/>
      <c r="G1246" s="231"/>
      <c r="H1246" s="231"/>
      <c r="I1246" s="231"/>
      <c r="J1246" s="231"/>
      <c r="K1246" s="231"/>
      <c r="L1246" s="231"/>
      <c r="M1246" s="231"/>
      <c r="N1246" s="231"/>
      <c r="O1246" s="231"/>
      <c r="P1246" s="231"/>
      <c r="Q1246" s="231"/>
    </row>
    <row r="1247" spans="6:17">
      <c r="F1247" s="231"/>
      <c r="G1247" s="231"/>
      <c r="H1247" s="231"/>
      <c r="I1247" s="231"/>
      <c r="J1247" s="231"/>
      <c r="K1247" s="231"/>
      <c r="L1247" s="231"/>
      <c r="M1247" s="231"/>
      <c r="N1247" s="231"/>
      <c r="O1247" s="231"/>
      <c r="P1247" s="231"/>
      <c r="Q1247" s="231"/>
    </row>
    <row r="1248" spans="6:17">
      <c r="F1248" s="231"/>
      <c r="G1248" s="231"/>
      <c r="H1248" s="231"/>
      <c r="I1248" s="231"/>
      <c r="J1248" s="231"/>
      <c r="K1248" s="231"/>
      <c r="L1248" s="231"/>
      <c r="M1248" s="231"/>
      <c r="N1248" s="231"/>
      <c r="O1248" s="231"/>
      <c r="P1248" s="231"/>
      <c r="Q1248" s="231"/>
    </row>
    <row r="1249" spans="6:17">
      <c r="F1249" s="231"/>
      <c r="G1249" s="231"/>
      <c r="H1249" s="231"/>
      <c r="I1249" s="231"/>
      <c r="J1249" s="231"/>
      <c r="K1249" s="231"/>
      <c r="L1249" s="231"/>
      <c r="M1249" s="231"/>
      <c r="N1249" s="231"/>
      <c r="O1249" s="231"/>
      <c r="P1249" s="231"/>
      <c r="Q1249" s="231"/>
    </row>
    <row r="1250" spans="6:17">
      <c r="F1250" s="231"/>
      <c r="G1250" s="231"/>
      <c r="H1250" s="231"/>
      <c r="I1250" s="231"/>
      <c r="J1250" s="231"/>
      <c r="K1250" s="231"/>
      <c r="L1250" s="231"/>
      <c r="M1250" s="231"/>
      <c r="N1250" s="231"/>
      <c r="O1250" s="231"/>
      <c r="P1250" s="231"/>
      <c r="Q1250" s="231"/>
    </row>
    <row r="1251" spans="6:17">
      <c r="F1251" s="231"/>
      <c r="G1251" s="231"/>
      <c r="H1251" s="231"/>
      <c r="I1251" s="231"/>
      <c r="J1251" s="231"/>
      <c r="K1251" s="231"/>
      <c r="L1251" s="231"/>
      <c r="M1251" s="231"/>
      <c r="N1251" s="231"/>
      <c r="O1251" s="231"/>
      <c r="P1251" s="231"/>
      <c r="Q1251" s="231"/>
    </row>
    <row r="1252" spans="6:17">
      <c r="F1252" s="231"/>
      <c r="G1252" s="231"/>
      <c r="H1252" s="231"/>
      <c r="I1252" s="231"/>
      <c r="J1252" s="231"/>
      <c r="K1252" s="231"/>
      <c r="L1252" s="231"/>
      <c r="M1252" s="231"/>
      <c r="N1252" s="231"/>
      <c r="O1252" s="231"/>
      <c r="P1252" s="231"/>
      <c r="Q1252" s="231"/>
    </row>
    <row r="1253" spans="6:17">
      <c r="F1253" s="231"/>
      <c r="G1253" s="231"/>
      <c r="H1253" s="231"/>
      <c r="I1253" s="231"/>
      <c r="J1253" s="231"/>
      <c r="K1253" s="231"/>
      <c r="L1253" s="231"/>
      <c r="M1253" s="231"/>
      <c r="N1253" s="231"/>
      <c r="O1253" s="231"/>
      <c r="P1253" s="231"/>
      <c r="Q1253" s="231"/>
    </row>
    <row r="1254" spans="6:17">
      <c r="F1254" s="231"/>
      <c r="G1254" s="231"/>
      <c r="H1254" s="231"/>
      <c r="I1254" s="231"/>
      <c r="J1254" s="231"/>
      <c r="K1254" s="231"/>
      <c r="L1254" s="231"/>
      <c r="M1254" s="231"/>
      <c r="N1254" s="231"/>
      <c r="O1254" s="231"/>
      <c r="P1254" s="231"/>
      <c r="Q1254" s="231"/>
    </row>
    <row r="1255" spans="6:17">
      <c r="F1255" s="231"/>
      <c r="G1255" s="231"/>
      <c r="H1255" s="231"/>
      <c r="I1255" s="231"/>
      <c r="J1255" s="231"/>
      <c r="K1255" s="231"/>
      <c r="L1255" s="231"/>
      <c r="M1255" s="231"/>
      <c r="N1255" s="231"/>
      <c r="O1255" s="231"/>
      <c r="P1255" s="231"/>
      <c r="Q1255" s="231"/>
    </row>
    <row r="1256" spans="6:17">
      <c r="F1256" s="231"/>
      <c r="G1256" s="231"/>
      <c r="H1256" s="231"/>
      <c r="I1256" s="231"/>
      <c r="J1256" s="231"/>
      <c r="K1256" s="231"/>
      <c r="L1256" s="231"/>
      <c r="M1256" s="231"/>
      <c r="N1256" s="231"/>
      <c r="O1256" s="231"/>
      <c r="P1256" s="231"/>
      <c r="Q1256" s="231"/>
    </row>
    <row r="1257" spans="6:17">
      <c r="F1257" s="231"/>
      <c r="G1257" s="231"/>
      <c r="H1257" s="231"/>
      <c r="I1257" s="231"/>
      <c r="J1257" s="231"/>
      <c r="K1257" s="231"/>
      <c r="L1257" s="231"/>
      <c r="M1257" s="231"/>
      <c r="N1257" s="231"/>
      <c r="O1257" s="231"/>
      <c r="P1257" s="231"/>
      <c r="Q1257" s="231"/>
    </row>
    <row r="1258" spans="6:17">
      <c r="F1258" s="231"/>
      <c r="G1258" s="231"/>
      <c r="H1258" s="231"/>
      <c r="I1258" s="231"/>
      <c r="J1258" s="231"/>
      <c r="K1258" s="231"/>
      <c r="L1258" s="231"/>
      <c r="M1258" s="231"/>
      <c r="N1258" s="231"/>
      <c r="O1258" s="231"/>
      <c r="P1258" s="231"/>
      <c r="Q1258" s="231"/>
    </row>
    <row r="1259" spans="6:17">
      <c r="F1259" s="231"/>
      <c r="G1259" s="231"/>
      <c r="H1259" s="231"/>
      <c r="I1259" s="231"/>
      <c r="J1259" s="231"/>
      <c r="K1259" s="231"/>
      <c r="L1259" s="231"/>
      <c r="M1259" s="231"/>
      <c r="N1259" s="231"/>
      <c r="O1259" s="231"/>
      <c r="P1259" s="231"/>
      <c r="Q1259" s="231"/>
    </row>
    <row r="1260" spans="6:17">
      <c r="F1260" s="231"/>
      <c r="G1260" s="231"/>
      <c r="H1260" s="231"/>
      <c r="I1260" s="231"/>
      <c r="J1260" s="231"/>
      <c r="K1260" s="231"/>
      <c r="L1260" s="231"/>
      <c r="M1260" s="231"/>
      <c r="N1260" s="231"/>
      <c r="O1260" s="231"/>
      <c r="P1260" s="231"/>
      <c r="Q1260" s="231"/>
    </row>
    <row r="1261" spans="6:17">
      <c r="F1261" s="231"/>
      <c r="G1261" s="231"/>
      <c r="H1261" s="231"/>
      <c r="I1261" s="231"/>
      <c r="J1261" s="231"/>
      <c r="K1261" s="231"/>
      <c r="L1261" s="231"/>
      <c r="M1261" s="231"/>
      <c r="N1261" s="231"/>
      <c r="O1261" s="231"/>
      <c r="P1261" s="231"/>
      <c r="Q1261" s="231"/>
    </row>
    <row r="1262" spans="6:17">
      <c r="F1262" s="231"/>
      <c r="G1262" s="231"/>
      <c r="H1262" s="231"/>
      <c r="I1262" s="231"/>
      <c r="J1262" s="231"/>
      <c r="K1262" s="231"/>
      <c r="L1262" s="231"/>
      <c r="M1262" s="231"/>
      <c r="N1262" s="231"/>
      <c r="O1262" s="231"/>
      <c r="P1262" s="231"/>
      <c r="Q1262" s="231"/>
    </row>
    <row r="1263" spans="6:17">
      <c r="F1263" s="231"/>
      <c r="G1263" s="231"/>
      <c r="H1263" s="231"/>
      <c r="I1263" s="231"/>
      <c r="J1263" s="231"/>
      <c r="K1263" s="231"/>
      <c r="L1263" s="231"/>
      <c r="M1263" s="231"/>
      <c r="N1263" s="231"/>
      <c r="O1263" s="231"/>
      <c r="P1263" s="231"/>
      <c r="Q1263" s="231"/>
    </row>
    <row r="1264" spans="6:17">
      <c r="F1264" s="231"/>
      <c r="G1264" s="231"/>
      <c r="H1264" s="231"/>
      <c r="I1264" s="231"/>
      <c r="J1264" s="231"/>
      <c r="K1264" s="231"/>
      <c r="L1264" s="231"/>
      <c r="M1264" s="231"/>
      <c r="N1264" s="231"/>
      <c r="O1264" s="231"/>
      <c r="P1264" s="231"/>
      <c r="Q1264" s="231"/>
    </row>
    <row r="1265" spans="6:17">
      <c r="F1265" s="231"/>
      <c r="G1265" s="231"/>
      <c r="H1265" s="231"/>
      <c r="I1265" s="231"/>
      <c r="J1265" s="231"/>
      <c r="K1265" s="231"/>
      <c r="L1265" s="231"/>
      <c r="M1265" s="231"/>
      <c r="N1265" s="231"/>
      <c r="O1265" s="231"/>
      <c r="P1265" s="231"/>
      <c r="Q1265" s="231"/>
    </row>
    <row r="1266" spans="6:17">
      <c r="F1266" s="231"/>
      <c r="G1266" s="231"/>
      <c r="H1266" s="231"/>
      <c r="I1266" s="231"/>
      <c r="J1266" s="231"/>
      <c r="K1266" s="231"/>
      <c r="L1266" s="231"/>
      <c r="M1266" s="231"/>
      <c r="N1266" s="231"/>
      <c r="O1266" s="231"/>
      <c r="P1266" s="231"/>
      <c r="Q1266" s="231"/>
    </row>
    <row r="1267" spans="6:17">
      <c r="F1267" s="231"/>
      <c r="G1267" s="231"/>
      <c r="H1267" s="231"/>
      <c r="I1267" s="231"/>
      <c r="J1267" s="231"/>
      <c r="K1267" s="231"/>
      <c r="L1267" s="231"/>
      <c r="M1267" s="231"/>
      <c r="N1267" s="231"/>
      <c r="O1267" s="231"/>
      <c r="P1267" s="231"/>
      <c r="Q1267" s="231"/>
    </row>
    <row r="1268" spans="6:17">
      <c r="F1268" s="231"/>
      <c r="G1268" s="231"/>
      <c r="H1268" s="231"/>
      <c r="I1268" s="231"/>
      <c r="J1268" s="231"/>
      <c r="K1268" s="231"/>
      <c r="L1268" s="231"/>
      <c r="M1268" s="231"/>
      <c r="N1268" s="231"/>
      <c r="O1268" s="231"/>
      <c r="P1268" s="231"/>
      <c r="Q1268" s="231"/>
    </row>
    <row r="1269" spans="6:17">
      <c r="F1269" s="231"/>
      <c r="G1269" s="231"/>
      <c r="H1269" s="231"/>
      <c r="I1269" s="231"/>
      <c r="J1269" s="231"/>
      <c r="K1269" s="231"/>
      <c r="L1269" s="231"/>
      <c r="M1269" s="231"/>
      <c r="N1269" s="231"/>
      <c r="O1269" s="231"/>
      <c r="P1269" s="231"/>
      <c r="Q1269" s="231"/>
    </row>
    <row r="1270" spans="6:17">
      <c r="F1270" s="231"/>
      <c r="G1270" s="231"/>
      <c r="H1270" s="231"/>
      <c r="I1270" s="231"/>
      <c r="J1270" s="231"/>
      <c r="K1270" s="231"/>
      <c r="L1270" s="231"/>
      <c r="M1270" s="231"/>
      <c r="N1270" s="231"/>
      <c r="O1270" s="231"/>
      <c r="P1270" s="231"/>
      <c r="Q1270" s="231"/>
    </row>
    <row r="1271" spans="6:17">
      <c r="F1271" s="231"/>
      <c r="G1271" s="231"/>
      <c r="H1271" s="231"/>
      <c r="I1271" s="231"/>
      <c r="J1271" s="231"/>
      <c r="K1271" s="231"/>
      <c r="L1271" s="231"/>
      <c r="M1271" s="231"/>
      <c r="N1271" s="231"/>
      <c r="O1271" s="231"/>
      <c r="P1271" s="231"/>
      <c r="Q1271" s="231"/>
    </row>
    <row r="1272" spans="6:17">
      <c r="F1272" s="231"/>
      <c r="G1272" s="231"/>
      <c r="H1272" s="231"/>
      <c r="I1272" s="231"/>
      <c r="J1272" s="231"/>
      <c r="K1272" s="231"/>
      <c r="L1272" s="231"/>
      <c r="M1272" s="231"/>
      <c r="N1272" s="231"/>
      <c r="O1272" s="231"/>
      <c r="P1272" s="231"/>
      <c r="Q1272" s="231"/>
    </row>
    <row r="1273" spans="6:17">
      <c r="F1273" s="231"/>
      <c r="G1273" s="231"/>
      <c r="H1273" s="231"/>
      <c r="I1273" s="231"/>
      <c r="J1273" s="231"/>
      <c r="K1273" s="231"/>
      <c r="L1273" s="231"/>
      <c r="M1273" s="231"/>
      <c r="N1273" s="231"/>
      <c r="O1273" s="231"/>
      <c r="P1273" s="231"/>
      <c r="Q1273" s="231"/>
    </row>
    <row r="1274" spans="6:17">
      <c r="F1274" s="231"/>
      <c r="G1274" s="231"/>
      <c r="H1274" s="231"/>
      <c r="I1274" s="231"/>
      <c r="J1274" s="231"/>
      <c r="K1274" s="231"/>
      <c r="L1274" s="231"/>
      <c r="M1274" s="231"/>
      <c r="N1274" s="231"/>
      <c r="O1274" s="231"/>
      <c r="P1274" s="231"/>
      <c r="Q1274" s="231"/>
    </row>
    <row r="1275" spans="6:17">
      <c r="F1275" s="231"/>
      <c r="G1275" s="231"/>
      <c r="H1275" s="231"/>
      <c r="I1275" s="231"/>
      <c r="J1275" s="231"/>
      <c r="K1275" s="231"/>
      <c r="L1275" s="231"/>
      <c r="M1275" s="231"/>
      <c r="N1275" s="231"/>
      <c r="O1275" s="231"/>
      <c r="P1275" s="231"/>
      <c r="Q1275" s="231"/>
    </row>
    <row r="1276" spans="6:17">
      <c r="F1276" s="231"/>
      <c r="G1276" s="231"/>
      <c r="H1276" s="231"/>
      <c r="I1276" s="231"/>
      <c r="J1276" s="231"/>
      <c r="K1276" s="231"/>
      <c r="L1276" s="231"/>
      <c r="M1276" s="231"/>
      <c r="N1276" s="231"/>
      <c r="O1276" s="231"/>
      <c r="P1276" s="231"/>
      <c r="Q1276" s="231"/>
    </row>
    <row r="1277" spans="6:17">
      <c r="F1277" s="231"/>
      <c r="G1277" s="231"/>
      <c r="H1277" s="231"/>
      <c r="I1277" s="231"/>
      <c r="J1277" s="231"/>
      <c r="K1277" s="231"/>
      <c r="L1277" s="231"/>
      <c r="M1277" s="231"/>
      <c r="N1277" s="231"/>
      <c r="O1277" s="231"/>
      <c r="P1277" s="231"/>
      <c r="Q1277" s="231"/>
    </row>
    <row r="1278" spans="6:17">
      <c r="F1278" s="231"/>
      <c r="G1278" s="231"/>
      <c r="H1278" s="231"/>
      <c r="I1278" s="231"/>
      <c r="J1278" s="231"/>
      <c r="K1278" s="231"/>
      <c r="L1278" s="231"/>
      <c r="M1278" s="231"/>
      <c r="N1278" s="231"/>
      <c r="O1278" s="231"/>
      <c r="P1278" s="231"/>
      <c r="Q1278" s="231"/>
    </row>
    <row r="1279" spans="6:17">
      <c r="F1279" s="231"/>
      <c r="G1279" s="231"/>
      <c r="H1279" s="231"/>
      <c r="I1279" s="231"/>
      <c r="J1279" s="231"/>
      <c r="K1279" s="231"/>
      <c r="L1279" s="231"/>
      <c r="M1279" s="231"/>
      <c r="N1279" s="231"/>
      <c r="O1279" s="231"/>
      <c r="P1279" s="231"/>
      <c r="Q1279" s="231"/>
    </row>
    <row r="1280" spans="6:17">
      <c r="F1280" s="231"/>
      <c r="G1280" s="231"/>
      <c r="H1280" s="231"/>
      <c r="I1280" s="231"/>
      <c r="J1280" s="231"/>
      <c r="K1280" s="231"/>
      <c r="L1280" s="231"/>
      <c r="M1280" s="231"/>
      <c r="N1280" s="231"/>
      <c r="O1280" s="231"/>
      <c r="P1280" s="231"/>
      <c r="Q1280" s="231"/>
    </row>
    <row r="1281" spans="6:17">
      <c r="F1281" s="231"/>
      <c r="G1281" s="231"/>
      <c r="H1281" s="231"/>
      <c r="I1281" s="231"/>
      <c r="J1281" s="231"/>
      <c r="K1281" s="231"/>
      <c r="L1281" s="231"/>
      <c r="M1281" s="231"/>
      <c r="N1281" s="231"/>
      <c r="O1281" s="231"/>
      <c r="P1281" s="231"/>
      <c r="Q1281" s="231"/>
    </row>
    <row r="1282" spans="6:17">
      <c r="F1282" s="231"/>
      <c r="G1282" s="231"/>
      <c r="H1282" s="231"/>
      <c r="I1282" s="231"/>
      <c r="J1282" s="231"/>
      <c r="K1282" s="231"/>
      <c r="L1282" s="231"/>
      <c r="M1282" s="231"/>
      <c r="N1282" s="231"/>
      <c r="O1282" s="231"/>
      <c r="P1282" s="231"/>
      <c r="Q1282" s="231"/>
    </row>
    <row r="1283" spans="6:17">
      <c r="F1283" s="231"/>
      <c r="G1283" s="231"/>
      <c r="H1283" s="231"/>
      <c r="I1283" s="231"/>
      <c r="J1283" s="231"/>
      <c r="K1283" s="231"/>
      <c r="L1283" s="231"/>
      <c r="M1283" s="231"/>
      <c r="N1283" s="231"/>
      <c r="O1283" s="231"/>
      <c r="P1283" s="231"/>
      <c r="Q1283" s="231"/>
    </row>
    <row r="1284" spans="6:17">
      <c r="F1284" s="231"/>
      <c r="G1284" s="231"/>
      <c r="H1284" s="231"/>
      <c r="I1284" s="231"/>
      <c r="J1284" s="231"/>
      <c r="K1284" s="231"/>
      <c r="L1284" s="231"/>
      <c r="M1284" s="231"/>
      <c r="N1284" s="231"/>
      <c r="O1284" s="231"/>
      <c r="P1284" s="231"/>
      <c r="Q1284" s="231"/>
    </row>
    <row r="1285" spans="6:17">
      <c r="F1285" s="231"/>
      <c r="G1285" s="231"/>
      <c r="H1285" s="231"/>
      <c r="I1285" s="231"/>
      <c r="J1285" s="231"/>
      <c r="K1285" s="231"/>
      <c r="L1285" s="231"/>
      <c r="M1285" s="231"/>
      <c r="N1285" s="231"/>
      <c r="O1285" s="231"/>
      <c r="P1285" s="231"/>
      <c r="Q1285" s="231"/>
    </row>
    <row r="1286" spans="6:17">
      <c r="F1286" s="231"/>
      <c r="G1286" s="231"/>
      <c r="H1286" s="231"/>
      <c r="I1286" s="231"/>
      <c r="J1286" s="231"/>
      <c r="K1286" s="231"/>
      <c r="L1286" s="231"/>
      <c r="M1286" s="231"/>
      <c r="N1286" s="231"/>
      <c r="O1286" s="231"/>
      <c r="P1286" s="231"/>
      <c r="Q1286" s="231"/>
    </row>
    <row r="1287" spans="6:17">
      <c r="F1287" s="231"/>
      <c r="G1287" s="231"/>
      <c r="H1287" s="231"/>
      <c r="I1287" s="231"/>
      <c r="J1287" s="231"/>
      <c r="K1287" s="231"/>
      <c r="L1287" s="231"/>
      <c r="M1287" s="231"/>
      <c r="N1287" s="231"/>
      <c r="O1287" s="231"/>
      <c r="P1287" s="231"/>
      <c r="Q1287" s="231"/>
    </row>
    <row r="1288" spans="6:17">
      <c r="F1288" s="231"/>
      <c r="G1288" s="231"/>
      <c r="H1288" s="231"/>
      <c r="I1288" s="231"/>
      <c r="J1288" s="231"/>
      <c r="K1288" s="231"/>
      <c r="L1288" s="231"/>
      <c r="M1288" s="231"/>
      <c r="N1288" s="231"/>
      <c r="O1288" s="231"/>
      <c r="P1288" s="231"/>
      <c r="Q1288" s="231"/>
    </row>
    <row r="1289" spans="6:17">
      <c r="F1289" s="231"/>
      <c r="G1289" s="231"/>
      <c r="H1289" s="231"/>
      <c r="I1289" s="231"/>
      <c r="J1289" s="231"/>
      <c r="K1289" s="231"/>
      <c r="L1289" s="231"/>
      <c r="M1289" s="231"/>
      <c r="N1289" s="231"/>
      <c r="O1289" s="231"/>
      <c r="P1289" s="231"/>
      <c r="Q1289" s="231"/>
    </row>
    <row r="1290" spans="6:17">
      <c r="F1290" s="231"/>
      <c r="G1290" s="231"/>
      <c r="H1290" s="231"/>
      <c r="I1290" s="231"/>
      <c r="J1290" s="231"/>
      <c r="K1290" s="231"/>
      <c r="L1290" s="231"/>
      <c r="M1290" s="231"/>
      <c r="N1290" s="231"/>
      <c r="O1290" s="231"/>
      <c r="P1290" s="231"/>
      <c r="Q1290" s="231"/>
    </row>
    <row r="1291" spans="6:17">
      <c r="F1291" s="231"/>
      <c r="G1291" s="231"/>
      <c r="H1291" s="231"/>
      <c r="I1291" s="231"/>
      <c r="J1291" s="231"/>
      <c r="K1291" s="231"/>
      <c r="L1291" s="231"/>
      <c r="M1291" s="231"/>
      <c r="N1291" s="231"/>
      <c r="O1291" s="231"/>
      <c r="P1291" s="231"/>
      <c r="Q1291" s="231"/>
    </row>
    <row r="1292" spans="6:17">
      <c r="F1292" s="231"/>
      <c r="G1292" s="231"/>
      <c r="H1292" s="231"/>
      <c r="I1292" s="231"/>
      <c r="J1292" s="231"/>
      <c r="K1292" s="231"/>
      <c r="L1292" s="231"/>
      <c r="M1292" s="231"/>
      <c r="N1292" s="231"/>
      <c r="O1292" s="231"/>
      <c r="P1292" s="231"/>
      <c r="Q1292" s="231"/>
    </row>
    <row r="1293" spans="6:17">
      <c r="F1293" s="231"/>
      <c r="G1293" s="231"/>
      <c r="H1293" s="231"/>
      <c r="I1293" s="231"/>
      <c r="J1293" s="231"/>
      <c r="K1293" s="231"/>
      <c r="L1293" s="231"/>
      <c r="M1293" s="231"/>
      <c r="N1293" s="231"/>
      <c r="O1293" s="231"/>
      <c r="P1293" s="231"/>
      <c r="Q1293" s="231"/>
    </row>
    <row r="1294" spans="6:17">
      <c r="F1294" s="231"/>
      <c r="G1294" s="231"/>
      <c r="H1294" s="231"/>
      <c r="I1294" s="231"/>
      <c r="J1294" s="231"/>
      <c r="K1294" s="231"/>
      <c r="L1294" s="231"/>
      <c r="M1294" s="231"/>
      <c r="N1294" s="231"/>
      <c r="O1294" s="231"/>
      <c r="P1294" s="231"/>
      <c r="Q1294" s="231"/>
    </row>
    <row r="1295" spans="6:17">
      <c r="F1295" s="231"/>
      <c r="G1295" s="231"/>
      <c r="H1295" s="231"/>
      <c r="I1295" s="231"/>
      <c r="J1295" s="231"/>
      <c r="K1295" s="231"/>
      <c r="L1295" s="231"/>
      <c r="M1295" s="231"/>
      <c r="N1295" s="231"/>
      <c r="O1295" s="231"/>
      <c r="P1295" s="231"/>
      <c r="Q1295" s="231"/>
    </row>
    <row r="1296" spans="6:17">
      <c r="F1296" s="231"/>
      <c r="G1296" s="231"/>
      <c r="H1296" s="231"/>
      <c r="I1296" s="231"/>
      <c r="J1296" s="231"/>
      <c r="K1296" s="231"/>
      <c r="L1296" s="231"/>
      <c r="M1296" s="231"/>
      <c r="N1296" s="231"/>
      <c r="O1296" s="231"/>
      <c r="P1296" s="231"/>
      <c r="Q1296" s="231"/>
    </row>
    <row r="1297" spans="6:17">
      <c r="F1297" s="231"/>
      <c r="G1297" s="231"/>
      <c r="H1297" s="231"/>
      <c r="I1297" s="231"/>
      <c r="J1297" s="231"/>
      <c r="K1297" s="231"/>
      <c r="L1297" s="231"/>
      <c r="M1297" s="231"/>
      <c r="N1297" s="231"/>
      <c r="O1297" s="231"/>
      <c r="P1297" s="231"/>
      <c r="Q1297" s="231"/>
    </row>
    <row r="1298" spans="6:17">
      <c r="F1298" s="231"/>
      <c r="G1298" s="231"/>
      <c r="H1298" s="231"/>
      <c r="I1298" s="231"/>
      <c r="J1298" s="231"/>
      <c r="K1298" s="231"/>
      <c r="L1298" s="231"/>
      <c r="M1298" s="231"/>
      <c r="N1298" s="231"/>
      <c r="O1298" s="231"/>
      <c r="P1298" s="231"/>
      <c r="Q1298" s="231"/>
    </row>
    <row r="1299" spans="6:17">
      <c r="F1299" s="231"/>
      <c r="G1299" s="231"/>
      <c r="H1299" s="231"/>
      <c r="I1299" s="231"/>
      <c r="J1299" s="231"/>
      <c r="K1299" s="231"/>
      <c r="L1299" s="231"/>
      <c r="M1299" s="231"/>
      <c r="N1299" s="231"/>
      <c r="O1299" s="231"/>
      <c r="P1299" s="231"/>
      <c r="Q1299" s="231"/>
    </row>
    <row r="1300" spans="6:17">
      <c r="F1300" s="231"/>
      <c r="G1300" s="231"/>
      <c r="H1300" s="231"/>
      <c r="I1300" s="231"/>
      <c r="J1300" s="231"/>
      <c r="K1300" s="231"/>
      <c r="L1300" s="231"/>
      <c r="M1300" s="231"/>
      <c r="N1300" s="231"/>
      <c r="O1300" s="231"/>
      <c r="P1300" s="231"/>
      <c r="Q1300" s="231"/>
    </row>
    <row r="1301" spans="6:17">
      <c r="F1301" s="231"/>
      <c r="G1301" s="231"/>
      <c r="H1301" s="231"/>
      <c r="I1301" s="231"/>
      <c r="J1301" s="231"/>
      <c r="K1301" s="231"/>
      <c r="L1301" s="231"/>
      <c r="M1301" s="231"/>
      <c r="N1301" s="231"/>
      <c r="O1301" s="231"/>
      <c r="P1301" s="231"/>
      <c r="Q1301" s="231"/>
    </row>
    <row r="1302" spans="6:17">
      <c r="F1302" s="231"/>
      <c r="G1302" s="231"/>
      <c r="H1302" s="231"/>
      <c r="I1302" s="231"/>
      <c r="J1302" s="231"/>
      <c r="K1302" s="231"/>
      <c r="L1302" s="231"/>
      <c r="M1302" s="231"/>
      <c r="N1302" s="231"/>
      <c r="O1302" s="231"/>
      <c r="P1302" s="231"/>
      <c r="Q1302" s="231"/>
    </row>
    <row r="1303" spans="6:17">
      <c r="F1303" s="231"/>
      <c r="G1303" s="231"/>
      <c r="H1303" s="231"/>
      <c r="I1303" s="231"/>
      <c r="J1303" s="231"/>
      <c r="K1303" s="231"/>
      <c r="L1303" s="231"/>
      <c r="M1303" s="231"/>
      <c r="N1303" s="231"/>
      <c r="O1303" s="231"/>
      <c r="P1303" s="231"/>
      <c r="Q1303" s="231"/>
    </row>
    <row r="1304" spans="6:17">
      <c r="F1304" s="231"/>
      <c r="G1304" s="231"/>
      <c r="H1304" s="231"/>
      <c r="I1304" s="231"/>
      <c r="J1304" s="231"/>
      <c r="K1304" s="231"/>
      <c r="L1304" s="231"/>
      <c r="M1304" s="231"/>
      <c r="N1304" s="231"/>
      <c r="O1304" s="231"/>
      <c r="P1304" s="231"/>
      <c r="Q1304" s="231"/>
    </row>
    <row r="1305" spans="6:17">
      <c r="F1305" s="231"/>
      <c r="G1305" s="231"/>
      <c r="H1305" s="231"/>
      <c r="I1305" s="231"/>
      <c r="J1305" s="231"/>
      <c r="K1305" s="231"/>
      <c r="L1305" s="231"/>
      <c r="M1305" s="231"/>
      <c r="N1305" s="231"/>
      <c r="O1305" s="231"/>
      <c r="P1305" s="231"/>
      <c r="Q1305" s="231"/>
    </row>
    <row r="1306" spans="6:17">
      <c r="F1306" s="231"/>
      <c r="G1306" s="231"/>
      <c r="H1306" s="231"/>
      <c r="I1306" s="231"/>
      <c r="J1306" s="231"/>
      <c r="K1306" s="231"/>
      <c r="L1306" s="231"/>
      <c r="M1306" s="231"/>
      <c r="N1306" s="231"/>
      <c r="O1306" s="231"/>
      <c r="P1306" s="231"/>
      <c r="Q1306" s="231"/>
    </row>
    <row r="1307" spans="6:17">
      <c r="F1307" s="231"/>
      <c r="G1307" s="231"/>
      <c r="H1307" s="231"/>
      <c r="I1307" s="231"/>
      <c r="J1307" s="231"/>
      <c r="K1307" s="231"/>
      <c r="L1307" s="231"/>
      <c r="M1307" s="231"/>
      <c r="N1307" s="231"/>
      <c r="O1307" s="231"/>
      <c r="P1307" s="231"/>
      <c r="Q1307" s="231"/>
    </row>
    <row r="1308" spans="6:17">
      <c r="F1308" s="231"/>
      <c r="G1308" s="231"/>
      <c r="H1308" s="231"/>
      <c r="I1308" s="231"/>
      <c r="J1308" s="231"/>
      <c r="K1308" s="231"/>
      <c r="L1308" s="231"/>
      <c r="M1308" s="231"/>
      <c r="N1308" s="231"/>
      <c r="O1308" s="231"/>
      <c r="P1308" s="231"/>
      <c r="Q1308" s="231"/>
    </row>
    <row r="1309" spans="6:17">
      <c r="F1309" s="231"/>
      <c r="G1309" s="231"/>
      <c r="H1309" s="231"/>
      <c r="I1309" s="231"/>
      <c r="J1309" s="231"/>
      <c r="K1309" s="231"/>
      <c r="L1309" s="231"/>
      <c r="M1309" s="231"/>
      <c r="N1309" s="231"/>
      <c r="O1309" s="231"/>
      <c r="P1309" s="231"/>
      <c r="Q1309" s="231"/>
    </row>
    <row r="1310" spans="6:17">
      <c r="F1310" s="231"/>
      <c r="G1310" s="231"/>
      <c r="H1310" s="231"/>
      <c r="I1310" s="231"/>
      <c r="J1310" s="231"/>
      <c r="K1310" s="231"/>
      <c r="L1310" s="231"/>
      <c r="M1310" s="231"/>
      <c r="N1310" s="231"/>
      <c r="O1310" s="231"/>
      <c r="P1310" s="231"/>
      <c r="Q1310" s="231"/>
    </row>
    <row r="1311" spans="6:17">
      <c r="F1311" s="231"/>
      <c r="G1311" s="231"/>
      <c r="H1311" s="231"/>
      <c r="I1311" s="231"/>
      <c r="J1311" s="231"/>
      <c r="K1311" s="231"/>
      <c r="L1311" s="231"/>
      <c r="M1311" s="231"/>
      <c r="N1311" s="231"/>
      <c r="O1311" s="231"/>
      <c r="P1311" s="231"/>
      <c r="Q1311" s="231"/>
    </row>
    <row r="1312" spans="6:17">
      <c r="F1312" s="231"/>
      <c r="G1312" s="231"/>
      <c r="H1312" s="231"/>
      <c r="I1312" s="231"/>
      <c r="J1312" s="231"/>
      <c r="K1312" s="231"/>
      <c r="L1312" s="231"/>
      <c r="M1312" s="231"/>
      <c r="N1312" s="231"/>
      <c r="O1312" s="231"/>
      <c r="P1312" s="231"/>
      <c r="Q1312" s="231"/>
    </row>
    <row r="1313" spans="6:17">
      <c r="F1313" s="231"/>
      <c r="G1313" s="231"/>
      <c r="H1313" s="231"/>
      <c r="I1313" s="231"/>
      <c r="J1313" s="231"/>
      <c r="K1313" s="231"/>
      <c r="L1313" s="231"/>
      <c r="M1313" s="231"/>
      <c r="N1313" s="231"/>
      <c r="O1313" s="231"/>
      <c r="P1313" s="231"/>
      <c r="Q1313" s="231"/>
    </row>
    <row r="1314" spans="6:17">
      <c r="F1314" s="231"/>
      <c r="G1314" s="231"/>
      <c r="H1314" s="231"/>
      <c r="I1314" s="231"/>
      <c r="J1314" s="231"/>
      <c r="K1314" s="231"/>
      <c r="L1314" s="231"/>
      <c r="M1314" s="231"/>
      <c r="N1314" s="231"/>
      <c r="O1314" s="231"/>
      <c r="P1314" s="231"/>
      <c r="Q1314" s="231"/>
    </row>
    <row r="1315" spans="6:17">
      <c r="F1315" s="231"/>
      <c r="G1315" s="231"/>
      <c r="H1315" s="231"/>
      <c r="I1315" s="231"/>
      <c r="J1315" s="231"/>
      <c r="K1315" s="231"/>
      <c r="L1315" s="231"/>
      <c r="M1315" s="231"/>
      <c r="N1315" s="231"/>
      <c r="O1315" s="231"/>
      <c r="P1315" s="231"/>
      <c r="Q1315" s="231"/>
    </row>
    <row r="1316" spans="6:17">
      <c r="F1316" s="231"/>
      <c r="G1316" s="231"/>
      <c r="H1316" s="231"/>
      <c r="I1316" s="231"/>
      <c r="J1316" s="231"/>
      <c r="K1316" s="231"/>
      <c r="L1316" s="231"/>
      <c r="M1316" s="231"/>
      <c r="N1316" s="231"/>
      <c r="O1316" s="231"/>
      <c r="P1316" s="231"/>
      <c r="Q1316" s="231"/>
    </row>
    <row r="1317" spans="6:17">
      <c r="F1317" s="231"/>
      <c r="G1317" s="231"/>
      <c r="H1317" s="231"/>
      <c r="I1317" s="231"/>
      <c r="J1317" s="231"/>
      <c r="K1317" s="231"/>
      <c r="L1317" s="231"/>
      <c r="M1317" s="231"/>
      <c r="N1317" s="231"/>
      <c r="O1317" s="231"/>
      <c r="P1317" s="231"/>
      <c r="Q1317" s="231"/>
    </row>
    <row r="1318" spans="6:17">
      <c r="F1318" s="231"/>
      <c r="G1318" s="231"/>
      <c r="H1318" s="231"/>
      <c r="I1318" s="231"/>
      <c r="J1318" s="231"/>
      <c r="K1318" s="231"/>
      <c r="L1318" s="231"/>
      <c r="M1318" s="231"/>
      <c r="N1318" s="231"/>
      <c r="O1318" s="231"/>
      <c r="P1318" s="231"/>
      <c r="Q1318" s="231"/>
    </row>
    <row r="1319" spans="6:17">
      <c r="F1319" s="231"/>
      <c r="G1319" s="231"/>
      <c r="H1319" s="231"/>
      <c r="I1319" s="231"/>
      <c r="J1319" s="231"/>
      <c r="K1319" s="231"/>
      <c r="L1319" s="231"/>
      <c r="M1319" s="231"/>
      <c r="N1319" s="231"/>
      <c r="O1319" s="231"/>
      <c r="P1319" s="231"/>
      <c r="Q1319" s="231"/>
    </row>
    <row r="1320" spans="6:17">
      <c r="F1320" s="231"/>
      <c r="G1320" s="231"/>
      <c r="H1320" s="231"/>
      <c r="I1320" s="231"/>
      <c r="J1320" s="231"/>
      <c r="K1320" s="231"/>
      <c r="L1320" s="231"/>
      <c r="M1320" s="231"/>
      <c r="N1320" s="231"/>
      <c r="O1320" s="231"/>
      <c r="P1320" s="231"/>
      <c r="Q1320" s="231"/>
    </row>
    <row r="1321" spans="6:17">
      <c r="F1321" s="231"/>
      <c r="G1321" s="231"/>
      <c r="H1321" s="231"/>
      <c r="I1321" s="231"/>
      <c r="J1321" s="231"/>
      <c r="K1321" s="231"/>
      <c r="L1321" s="231"/>
      <c r="M1321" s="231"/>
      <c r="N1321" s="231"/>
      <c r="O1321" s="231"/>
      <c r="P1321" s="231"/>
      <c r="Q1321" s="231"/>
    </row>
    <row r="1322" spans="6:17">
      <c r="F1322" s="231"/>
      <c r="G1322" s="231"/>
      <c r="H1322" s="231"/>
      <c r="I1322" s="231"/>
      <c r="J1322" s="231"/>
      <c r="K1322" s="231"/>
      <c r="L1322" s="231"/>
      <c r="M1322" s="231"/>
      <c r="N1322" s="231"/>
      <c r="O1322" s="231"/>
      <c r="P1322" s="231"/>
      <c r="Q1322" s="231"/>
    </row>
    <row r="1323" spans="6:17">
      <c r="F1323" s="231"/>
      <c r="G1323" s="231"/>
      <c r="H1323" s="231"/>
      <c r="I1323" s="231"/>
      <c r="J1323" s="231"/>
      <c r="K1323" s="231"/>
      <c r="L1323" s="231"/>
      <c r="M1323" s="231"/>
      <c r="N1323" s="231"/>
      <c r="O1323" s="231"/>
      <c r="P1323" s="231"/>
      <c r="Q1323" s="231"/>
    </row>
    <row r="1324" spans="6:17">
      <c r="F1324" s="231"/>
      <c r="G1324" s="231"/>
      <c r="H1324" s="231"/>
      <c r="I1324" s="231"/>
      <c r="J1324" s="231"/>
      <c r="K1324" s="231"/>
      <c r="L1324" s="231"/>
      <c r="M1324" s="231"/>
      <c r="N1324" s="231"/>
      <c r="O1324" s="231"/>
      <c r="P1324" s="231"/>
      <c r="Q1324" s="231"/>
    </row>
    <row r="1325" spans="6:17">
      <c r="F1325" s="231"/>
      <c r="G1325" s="231"/>
      <c r="H1325" s="231"/>
      <c r="I1325" s="231"/>
      <c r="J1325" s="231"/>
      <c r="K1325" s="231"/>
      <c r="L1325" s="231"/>
      <c r="M1325" s="231"/>
      <c r="N1325" s="231"/>
      <c r="O1325" s="231"/>
      <c r="P1325" s="231"/>
      <c r="Q1325" s="231"/>
    </row>
    <row r="1326" spans="6:17">
      <c r="F1326" s="231"/>
      <c r="G1326" s="231"/>
      <c r="H1326" s="231"/>
      <c r="I1326" s="231"/>
      <c r="J1326" s="231"/>
      <c r="K1326" s="231"/>
      <c r="L1326" s="231"/>
      <c r="M1326" s="231"/>
      <c r="N1326" s="231"/>
      <c r="O1326" s="231"/>
      <c r="P1326" s="231"/>
      <c r="Q1326" s="231"/>
    </row>
    <row r="1327" spans="6:17">
      <c r="F1327" s="231"/>
      <c r="G1327" s="231"/>
      <c r="H1327" s="231"/>
      <c r="I1327" s="231"/>
      <c r="J1327" s="231"/>
      <c r="K1327" s="231"/>
      <c r="L1327" s="231"/>
      <c r="M1327" s="231"/>
      <c r="N1327" s="231"/>
      <c r="O1327" s="231"/>
      <c r="P1327" s="231"/>
      <c r="Q1327" s="231"/>
    </row>
    <row r="1328" spans="6:17">
      <c r="F1328" s="231"/>
      <c r="G1328" s="231"/>
      <c r="H1328" s="231"/>
      <c r="I1328" s="231"/>
      <c r="J1328" s="231"/>
      <c r="K1328" s="231"/>
      <c r="L1328" s="231"/>
      <c r="M1328" s="231"/>
      <c r="N1328" s="231"/>
      <c r="O1328" s="231"/>
      <c r="P1328" s="231"/>
      <c r="Q1328" s="231"/>
    </row>
    <row r="1329" spans="6:17">
      <c r="F1329" s="231"/>
      <c r="G1329" s="231"/>
      <c r="H1329" s="231"/>
      <c r="I1329" s="231"/>
      <c r="J1329" s="231"/>
      <c r="K1329" s="231"/>
      <c r="L1329" s="231"/>
      <c r="M1329" s="231"/>
      <c r="N1329" s="231"/>
      <c r="O1329" s="231"/>
      <c r="P1329" s="231"/>
      <c r="Q1329" s="231"/>
    </row>
    <row r="1330" spans="6:17">
      <c r="F1330" s="231"/>
      <c r="G1330" s="231"/>
      <c r="H1330" s="231"/>
      <c r="I1330" s="231"/>
      <c r="J1330" s="231"/>
      <c r="K1330" s="231"/>
      <c r="L1330" s="231"/>
      <c r="M1330" s="231"/>
      <c r="N1330" s="231"/>
      <c r="O1330" s="231"/>
      <c r="P1330" s="231"/>
      <c r="Q1330" s="231"/>
    </row>
    <row r="1331" spans="6:17">
      <c r="F1331" s="231"/>
      <c r="G1331" s="231"/>
      <c r="H1331" s="231"/>
      <c r="I1331" s="231"/>
      <c r="J1331" s="231"/>
      <c r="K1331" s="231"/>
      <c r="L1331" s="231"/>
      <c r="M1331" s="231"/>
      <c r="N1331" s="231"/>
      <c r="O1331" s="231"/>
      <c r="P1331" s="231"/>
      <c r="Q1331" s="231"/>
    </row>
    <row r="1332" spans="6:17">
      <c r="F1332" s="231"/>
      <c r="G1332" s="231"/>
      <c r="H1332" s="231"/>
      <c r="I1332" s="231"/>
      <c r="J1332" s="231"/>
      <c r="K1332" s="231"/>
      <c r="L1332" s="231"/>
      <c r="M1332" s="231"/>
      <c r="N1332" s="231"/>
      <c r="O1332" s="231"/>
      <c r="P1332" s="231"/>
      <c r="Q1332" s="231"/>
    </row>
    <row r="1333" spans="6:17">
      <c r="F1333" s="231"/>
      <c r="G1333" s="231"/>
      <c r="H1333" s="231"/>
      <c r="I1333" s="231"/>
      <c r="J1333" s="231"/>
      <c r="K1333" s="231"/>
      <c r="L1333" s="231"/>
      <c r="M1333" s="231"/>
      <c r="N1333" s="231"/>
      <c r="O1333" s="231"/>
      <c r="P1333" s="231"/>
      <c r="Q1333" s="231"/>
    </row>
    <row r="1334" spans="6:17">
      <c r="F1334" s="231"/>
      <c r="G1334" s="231"/>
      <c r="H1334" s="231"/>
      <c r="I1334" s="231"/>
      <c r="J1334" s="231"/>
      <c r="K1334" s="231"/>
      <c r="L1334" s="231"/>
      <c r="M1334" s="231"/>
      <c r="N1334" s="231"/>
      <c r="O1334" s="231"/>
      <c r="P1334" s="231"/>
      <c r="Q1334" s="231"/>
    </row>
    <row r="1335" spans="6:17">
      <c r="F1335" s="231"/>
      <c r="G1335" s="231"/>
      <c r="H1335" s="231"/>
      <c r="I1335" s="231"/>
      <c r="J1335" s="231"/>
      <c r="K1335" s="231"/>
      <c r="L1335" s="231"/>
      <c r="M1335" s="231"/>
      <c r="N1335" s="231"/>
      <c r="O1335" s="231"/>
      <c r="P1335" s="231"/>
      <c r="Q1335" s="231"/>
    </row>
    <row r="1336" spans="6:17">
      <c r="F1336" s="231"/>
      <c r="G1336" s="231"/>
      <c r="H1336" s="231"/>
      <c r="I1336" s="231"/>
      <c r="J1336" s="231"/>
      <c r="K1336" s="231"/>
      <c r="L1336" s="231"/>
      <c r="M1336" s="231"/>
      <c r="N1336" s="231"/>
      <c r="O1336" s="231"/>
      <c r="P1336" s="231"/>
      <c r="Q1336" s="231"/>
    </row>
    <row r="1337" spans="6:17">
      <c r="F1337" s="231"/>
      <c r="G1337" s="231"/>
      <c r="H1337" s="231"/>
      <c r="I1337" s="231"/>
      <c r="J1337" s="231"/>
      <c r="K1337" s="231"/>
      <c r="L1337" s="231"/>
      <c r="M1337" s="231"/>
      <c r="N1337" s="231"/>
      <c r="O1337" s="231"/>
      <c r="P1337" s="231"/>
      <c r="Q1337" s="231"/>
    </row>
    <row r="1338" spans="6:17">
      <c r="F1338" s="231"/>
      <c r="G1338" s="231"/>
      <c r="H1338" s="231"/>
      <c r="I1338" s="231"/>
      <c r="J1338" s="231"/>
      <c r="K1338" s="231"/>
      <c r="L1338" s="231"/>
      <c r="M1338" s="231"/>
      <c r="N1338" s="231"/>
      <c r="O1338" s="231"/>
      <c r="P1338" s="231"/>
      <c r="Q1338" s="231"/>
    </row>
    <row r="1339" spans="6:17">
      <c r="F1339" s="231"/>
      <c r="G1339" s="231"/>
      <c r="H1339" s="231"/>
      <c r="I1339" s="231"/>
      <c r="J1339" s="231"/>
      <c r="K1339" s="231"/>
      <c r="L1339" s="231"/>
      <c r="M1339" s="231"/>
      <c r="N1339" s="231"/>
      <c r="O1339" s="231"/>
      <c r="P1339" s="231"/>
      <c r="Q1339" s="231"/>
    </row>
    <row r="1340" spans="6:17">
      <c r="F1340" s="231"/>
      <c r="G1340" s="231"/>
      <c r="H1340" s="231"/>
      <c r="I1340" s="231"/>
      <c r="J1340" s="231"/>
      <c r="K1340" s="231"/>
      <c r="L1340" s="231"/>
      <c r="M1340" s="231"/>
      <c r="N1340" s="231"/>
      <c r="O1340" s="231"/>
      <c r="P1340" s="231"/>
      <c r="Q1340" s="231"/>
    </row>
    <row r="1341" spans="6:17">
      <c r="F1341" s="231"/>
      <c r="G1341" s="231"/>
      <c r="H1341" s="231"/>
      <c r="I1341" s="231"/>
      <c r="J1341" s="231"/>
      <c r="K1341" s="231"/>
      <c r="L1341" s="231"/>
      <c r="M1341" s="231"/>
      <c r="N1341" s="231"/>
      <c r="O1341" s="231"/>
      <c r="P1341" s="231"/>
      <c r="Q1341" s="231"/>
    </row>
    <row r="1342" spans="6:17">
      <c r="F1342" s="231"/>
      <c r="G1342" s="231"/>
      <c r="H1342" s="231"/>
      <c r="I1342" s="231"/>
      <c r="J1342" s="231"/>
      <c r="K1342" s="231"/>
      <c r="L1342" s="231"/>
      <c r="M1342" s="231"/>
      <c r="N1342" s="231"/>
      <c r="O1342" s="231"/>
      <c r="P1342" s="231"/>
      <c r="Q1342" s="231"/>
    </row>
    <row r="1343" spans="6:17">
      <c r="F1343" s="231"/>
      <c r="G1343" s="231"/>
      <c r="H1343" s="231"/>
      <c r="I1343" s="231"/>
      <c r="J1343" s="231"/>
      <c r="K1343" s="231"/>
      <c r="L1343" s="231"/>
      <c r="M1343" s="231"/>
      <c r="N1343" s="231"/>
      <c r="O1343" s="231"/>
      <c r="P1343" s="231"/>
      <c r="Q1343" s="231"/>
    </row>
    <row r="1344" spans="6:17">
      <c r="F1344" s="231"/>
      <c r="G1344" s="231"/>
      <c r="H1344" s="231"/>
      <c r="I1344" s="231"/>
      <c r="J1344" s="231"/>
      <c r="K1344" s="231"/>
      <c r="L1344" s="231"/>
      <c r="M1344" s="231"/>
      <c r="N1344" s="231"/>
      <c r="O1344" s="231"/>
      <c r="P1344" s="231"/>
      <c r="Q1344" s="231"/>
    </row>
    <row r="1345" spans="6:17">
      <c r="F1345" s="231"/>
      <c r="G1345" s="231"/>
      <c r="H1345" s="231"/>
      <c r="I1345" s="231"/>
      <c r="J1345" s="231"/>
      <c r="K1345" s="231"/>
      <c r="L1345" s="231"/>
      <c r="M1345" s="231"/>
      <c r="N1345" s="231"/>
      <c r="O1345" s="231"/>
      <c r="P1345" s="231"/>
      <c r="Q1345" s="231"/>
    </row>
    <row r="1346" spans="6:17">
      <c r="F1346" s="231"/>
      <c r="G1346" s="231"/>
      <c r="H1346" s="231"/>
      <c r="I1346" s="231"/>
      <c r="J1346" s="231"/>
      <c r="K1346" s="231"/>
      <c r="L1346" s="231"/>
      <c r="M1346" s="231"/>
      <c r="N1346" s="231"/>
      <c r="O1346" s="231"/>
      <c r="P1346" s="231"/>
      <c r="Q1346" s="231"/>
    </row>
    <row r="1347" spans="6:17">
      <c r="F1347" s="231"/>
      <c r="G1347" s="231"/>
      <c r="H1347" s="231"/>
      <c r="I1347" s="231"/>
      <c r="J1347" s="231"/>
      <c r="K1347" s="231"/>
      <c r="L1347" s="231"/>
      <c r="M1347" s="231"/>
      <c r="N1347" s="231"/>
      <c r="O1347" s="231"/>
      <c r="P1347" s="231"/>
      <c r="Q1347" s="231"/>
    </row>
    <row r="1348" spans="6:17">
      <c r="F1348" s="231"/>
      <c r="G1348" s="231"/>
      <c r="H1348" s="231"/>
      <c r="I1348" s="231"/>
      <c r="J1348" s="231"/>
      <c r="K1348" s="231"/>
      <c r="L1348" s="231"/>
      <c r="M1348" s="231"/>
      <c r="N1348" s="231"/>
      <c r="O1348" s="231"/>
      <c r="P1348" s="231"/>
      <c r="Q1348" s="231"/>
    </row>
    <row r="1349" spans="6:17">
      <c r="F1349" s="231"/>
      <c r="G1349" s="231"/>
      <c r="H1349" s="231"/>
      <c r="I1349" s="231"/>
      <c r="J1349" s="231"/>
      <c r="K1349" s="231"/>
      <c r="L1349" s="231"/>
      <c r="M1349" s="231"/>
      <c r="N1349" s="231"/>
      <c r="O1349" s="231"/>
      <c r="P1349" s="231"/>
      <c r="Q1349" s="231"/>
    </row>
    <row r="1350" spans="6:17">
      <c r="F1350" s="231"/>
      <c r="G1350" s="231"/>
      <c r="H1350" s="231"/>
      <c r="I1350" s="231"/>
      <c r="J1350" s="231"/>
      <c r="K1350" s="231"/>
      <c r="L1350" s="231"/>
      <c r="M1350" s="231"/>
      <c r="N1350" s="231"/>
      <c r="O1350" s="231"/>
      <c r="P1350" s="231"/>
      <c r="Q1350" s="231"/>
    </row>
    <row r="1351" spans="6:17">
      <c r="F1351" s="231"/>
      <c r="G1351" s="231"/>
      <c r="H1351" s="231"/>
      <c r="I1351" s="231"/>
      <c r="J1351" s="231"/>
      <c r="K1351" s="231"/>
      <c r="L1351" s="231"/>
      <c r="M1351" s="231"/>
      <c r="N1351" s="231"/>
      <c r="O1351" s="231"/>
      <c r="P1351" s="231"/>
      <c r="Q1351" s="231"/>
    </row>
    <row r="1352" spans="6:17">
      <c r="F1352" s="231"/>
      <c r="G1352" s="231"/>
      <c r="H1352" s="231"/>
      <c r="I1352" s="231"/>
      <c r="J1352" s="231"/>
      <c r="K1352" s="231"/>
      <c r="L1352" s="231"/>
      <c r="M1352" s="231"/>
      <c r="N1352" s="231"/>
      <c r="O1352" s="231"/>
      <c r="P1352" s="231"/>
      <c r="Q1352" s="231"/>
    </row>
    <row r="1353" spans="6:17">
      <c r="F1353" s="231"/>
      <c r="G1353" s="231"/>
      <c r="H1353" s="231"/>
      <c r="I1353" s="231"/>
      <c r="J1353" s="231"/>
      <c r="K1353" s="231"/>
      <c r="L1353" s="231"/>
      <c r="M1353" s="231"/>
      <c r="N1353" s="231"/>
      <c r="O1353" s="231"/>
      <c r="P1353" s="231"/>
      <c r="Q1353" s="231"/>
    </row>
    <row r="1354" spans="6:17">
      <c r="F1354" s="231"/>
      <c r="G1354" s="231"/>
      <c r="H1354" s="231"/>
      <c r="I1354" s="231"/>
      <c r="J1354" s="231"/>
      <c r="K1354" s="231"/>
      <c r="L1354" s="231"/>
      <c r="M1354" s="231"/>
      <c r="N1354" s="231"/>
      <c r="O1354" s="231"/>
      <c r="P1354" s="231"/>
      <c r="Q1354" s="231"/>
    </row>
    <row r="1355" spans="6:17">
      <c r="F1355" s="231"/>
      <c r="G1355" s="231"/>
      <c r="H1355" s="231"/>
      <c r="I1355" s="231"/>
      <c r="J1355" s="231"/>
      <c r="K1355" s="231"/>
      <c r="L1355" s="231"/>
      <c r="M1355" s="231"/>
      <c r="N1355" s="231"/>
      <c r="O1355" s="231"/>
      <c r="P1355" s="231"/>
      <c r="Q1355" s="231"/>
    </row>
    <row r="1356" spans="6:17">
      <c r="F1356" s="231"/>
      <c r="G1356" s="231"/>
      <c r="H1356" s="231"/>
      <c r="I1356" s="231"/>
      <c r="J1356" s="231"/>
      <c r="K1356" s="231"/>
      <c r="L1356" s="231"/>
      <c r="M1356" s="231"/>
      <c r="N1356" s="231"/>
      <c r="O1356" s="231"/>
      <c r="P1356" s="231"/>
      <c r="Q1356" s="231"/>
    </row>
    <row r="1357" spans="6:17">
      <c r="F1357" s="231"/>
      <c r="G1357" s="231"/>
      <c r="H1357" s="231"/>
      <c r="I1357" s="231"/>
      <c r="J1357" s="231"/>
      <c r="K1357" s="231"/>
      <c r="L1357" s="231"/>
      <c r="M1357" s="231"/>
      <c r="N1357" s="231"/>
      <c r="O1357" s="231"/>
      <c r="P1357" s="231"/>
      <c r="Q1357" s="231"/>
    </row>
    <row r="1358" spans="6:17">
      <c r="F1358" s="231"/>
      <c r="G1358" s="231"/>
      <c r="H1358" s="231"/>
      <c r="I1358" s="231"/>
      <c r="J1358" s="231"/>
      <c r="K1358" s="231"/>
      <c r="L1358" s="231"/>
      <c r="M1358" s="231"/>
      <c r="N1358" s="231"/>
      <c r="O1358" s="231"/>
      <c r="P1358" s="231"/>
      <c r="Q1358" s="231"/>
    </row>
    <row r="1359" spans="6:17">
      <c r="F1359" s="231"/>
      <c r="G1359" s="231"/>
      <c r="H1359" s="231"/>
      <c r="I1359" s="231"/>
      <c r="J1359" s="231"/>
      <c r="K1359" s="231"/>
      <c r="L1359" s="231"/>
      <c r="M1359" s="231"/>
      <c r="N1359" s="231"/>
      <c r="O1359" s="231"/>
      <c r="P1359" s="231"/>
      <c r="Q1359" s="231"/>
    </row>
    <row r="1360" spans="6:17">
      <c r="F1360" s="231"/>
      <c r="G1360" s="231"/>
      <c r="H1360" s="231"/>
      <c r="I1360" s="231"/>
      <c r="J1360" s="231"/>
      <c r="K1360" s="231"/>
      <c r="L1360" s="231"/>
      <c r="M1360" s="231"/>
      <c r="N1360" s="231"/>
      <c r="O1360" s="231"/>
      <c r="P1360" s="231"/>
      <c r="Q1360" s="231"/>
    </row>
    <row r="1361" spans="6:17">
      <c r="F1361" s="231"/>
      <c r="G1361" s="231"/>
      <c r="H1361" s="231"/>
      <c r="I1361" s="231"/>
      <c r="J1361" s="231"/>
      <c r="K1361" s="231"/>
      <c r="L1361" s="231"/>
      <c r="M1361" s="231"/>
      <c r="N1361" s="231"/>
      <c r="O1361" s="231"/>
      <c r="P1361" s="231"/>
      <c r="Q1361" s="231"/>
    </row>
    <row r="1362" spans="6:17">
      <c r="F1362" s="231"/>
      <c r="G1362" s="231"/>
      <c r="H1362" s="231"/>
      <c r="I1362" s="231"/>
      <c r="J1362" s="231"/>
      <c r="K1362" s="231"/>
      <c r="L1362" s="231"/>
      <c r="M1362" s="231"/>
      <c r="N1362" s="231"/>
      <c r="O1362" s="231"/>
      <c r="P1362" s="231"/>
      <c r="Q1362" s="231"/>
    </row>
    <row r="1363" spans="6:17">
      <c r="F1363" s="231"/>
      <c r="G1363" s="231"/>
      <c r="H1363" s="231"/>
      <c r="I1363" s="231"/>
      <c r="J1363" s="231"/>
      <c r="K1363" s="231"/>
      <c r="L1363" s="231"/>
      <c r="M1363" s="231"/>
      <c r="N1363" s="231"/>
      <c r="O1363" s="231"/>
      <c r="P1363" s="231"/>
      <c r="Q1363" s="231"/>
    </row>
    <row r="1364" spans="6:17">
      <c r="F1364" s="231"/>
      <c r="G1364" s="231"/>
      <c r="H1364" s="231"/>
      <c r="I1364" s="231"/>
      <c r="J1364" s="231"/>
      <c r="K1364" s="231"/>
      <c r="L1364" s="231"/>
      <c r="M1364" s="231"/>
      <c r="N1364" s="231"/>
      <c r="O1364" s="231"/>
      <c r="P1364" s="231"/>
      <c r="Q1364" s="231"/>
    </row>
    <row r="1365" spans="6:17">
      <c r="F1365" s="231"/>
      <c r="G1365" s="231"/>
      <c r="H1365" s="231"/>
      <c r="I1365" s="231"/>
      <c r="J1365" s="231"/>
      <c r="K1365" s="231"/>
      <c r="L1365" s="231"/>
      <c r="M1365" s="231"/>
      <c r="N1365" s="231"/>
      <c r="O1365" s="231"/>
      <c r="P1365" s="231"/>
      <c r="Q1365" s="231"/>
    </row>
    <row r="1366" spans="6:17">
      <c r="F1366" s="231"/>
      <c r="G1366" s="231"/>
      <c r="H1366" s="231"/>
      <c r="I1366" s="231"/>
      <c r="J1366" s="231"/>
      <c r="K1366" s="231"/>
      <c r="L1366" s="231"/>
      <c r="M1366" s="231"/>
      <c r="N1366" s="231"/>
      <c r="O1366" s="231"/>
      <c r="P1366" s="231"/>
      <c r="Q1366" s="231"/>
    </row>
    <row r="1367" spans="6:17">
      <c r="F1367" s="231"/>
      <c r="G1367" s="231"/>
      <c r="H1367" s="231"/>
      <c r="I1367" s="231"/>
      <c r="J1367" s="231"/>
      <c r="K1367" s="231"/>
      <c r="L1367" s="231"/>
      <c r="M1367" s="231"/>
      <c r="N1367" s="231"/>
      <c r="O1367" s="231"/>
      <c r="P1367" s="231"/>
      <c r="Q1367" s="231"/>
    </row>
    <row r="1368" spans="6:17">
      <c r="F1368" s="231"/>
      <c r="G1368" s="231"/>
      <c r="H1368" s="231"/>
      <c r="I1368" s="231"/>
      <c r="J1368" s="231"/>
      <c r="K1368" s="231"/>
      <c r="L1368" s="231"/>
      <c r="M1368" s="231"/>
      <c r="N1368" s="231"/>
      <c r="O1368" s="231"/>
      <c r="P1368" s="231"/>
      <c r="Q1368" s="231"/>
    </row>
    <row r="1369" spans="6:17">
      <c r="F1369" s="231"/>
      <c r="G1369" s="231"/>
      <c r="H1369" s="231"/>
      <c r="I1369" s="231"/>
      <c r="J1369" s="231"/>
      <c r="K1369" s="231"/>
      <c r="L1369" s="231"/>
      <c r="M1369" s="231"/>
      <c r="N1369" s="231"/>
      <c r="O1369" s="231"/>
      <c r="P1369" s="231"/>
      <c r="Q1369" s="231"/>
    </row>
    <row r="1370" spans="6:17">
      <c r="F1370" s="231"/>
      <c r="G1370" s="231"/>
      <c r="H1370" s="231"/>
      <c r="I1370" s="231"/>
      <c r="J1370" s="231"/>
      <c r="K1370" s="231"/>
      <c r="L1370" s="231"/>
      <c r="M1370" s="231"/>
      <c r="N1370" s="231"/>
      <c r="O1370" s="231"/>
      <c r="P1370" s="231"/>
      <c r="Q1370" s="231"/>
    </row>
    <row r="1371" spans="6:17">
      <c r="F1371" s="231"/>
      <c r="G1371" s="231"/>
      <c r="H1371" s="231"/>
      <c r="I1371" s="231"/>
      <c r="J1371" s="231"/>
      <c r="K1371" s="231"/>
      <c r="L1371" s="231"/>
      <c r="M1371" s="231"/>
      <c r="N1371" s="231"/>
      <c r="O1371" s="231"/>
      <c r="P1371" s="231"/>
      <c r="Q1371" s="231"/>
    </row>
    <row r="1372" spans="6:17">
      <c r="F1372" s="231"/>
      <c r="G1372" s="231"/>
      <c r="H1372" s="231"/>
      <c r="I1372" s="231"/>
      <c r="J1372" s="231"/>
      <c r="K1372" s="231"/>
      <c r="L1372" s="231"/>
      <c r="M1372" s="231"/>
      <c r="N1372" s="231"/>
      <c r="O1372" s="231"/>
      <c r="P1372" s="231"/>
      <c r="Q1372" s="231"/>
    </row>
    <row r="1373" spans="6:17">
      <c r="F1373" s="231"/>
      <c r="G1373" s="231"/>
      <c r="H1373" s="231"/>
      <c r="I1373" s="231"/>
      <c r="J1373" s="231"/>
      <c r="K1373" s="231"/>
      <c r="L1373" s="231"/>
      <c r="M1373" s="231"/>
      <c r="N1373" s="231"/>
      <c r="O1373" s="231"/>
      <c r="P1373" s="231"/>
      <c r="Q1373" s="231"/>
    </row>
    <row r="1374" spans="6:17">
      <c r="F1374" s="231"/>
      <c r="G1374" s="231"/>
      <c r="H1374" s="231"/>
      <c r="I1374" s="231"/>
      <c r="J1374" s="231"/>
      <c r="K1374" s="231"/>
      <c r="L1374" s="231"/>
      <c r="M1374" s="231"/>
      <c r="N1374" s="231"/>
      <c r="O1374" s="231"/>
      <c r="P1374" s="231"/>
      <c r="Q1374" s="231"/>
    </row>
    <row r="1375" spans="6:17">
      <c r="F1375" s="231"/>
      <c r="G1375" s="231"/>
      <c r="H1375" s="231"/>
      <c r="I1375" s="231"/>
      <c r="J1375" s="231"/>
      <c r="K1375" s="231"/>
      <c r="L1375" s="231"/>
      <c r="M1375" s="231"/>
      <c r="N1375" s="231"/>
      <c r="O1375" s="231"/>
      <c r="P1375" s="231"/>
      <c r="Q1375" s="231"/>
    </row>
    <row r="1376" spans="6:17">
      <c r="F1376" s="231"/>
      <c r="G1376" s="231"/>
      <c r="H1376" s="231"/>
      <c r="I1376" s="231"/>
      <c r="J1376" s="231"/>
      <c r="K1376" s="231"/>
      <c r="L1376" s="231"/>
      <c r="M1376" s="231"/>
      <c r="N1376" s="231"/>
      <c r="O1376" s="231"/>
      <c r="P1376" s="231"/>
      <c r="Q1376" s="231"/>
    </row>
    <row r="1377" spans="6:17">
      <c r="F1377" s="231"/>
      <c r="G1377" s="231"/>
      <c r="H1377" s="231"/>
      <c r="I1377" s="231"/>
      <c r="J1377" s="231"/>
      <c r="K1377" s="231"/>
      <c r="L1377" s="231"/>
      <c r="M1377" s="231"/>
      <c r="N1377" s="231"/>
      <c r="O1377" s="231"/>
      <c r="P1377" s="231"/>
      <c r="Q1377" s="231"/>
    </row>
    <row r="1378" spans="6:17">
      <c r="F1378" s="231"/>
      <c r="G1378" s="231"/>
      <c r="H1378" s="231"/>
      <c r="I1378" s="231"/>
      <c r="J1378" s="231"/>
      <c r="K1378" s="231"/>
      <c r="L1378" s="231"/>
      <c r="M1378" s="231"/>
      <c r="N1378" s="231"/>
      <c r="O1378" s="231"/>
      <c r="P1378" s="231"/>
      <c r="Q1378" s="231"/>
    </row>
    <row r="1379" spans="6:17">
      <c r="F1379" s="231"/>
      <c r="G1379" s="231"/>
      <c r="H1379" s="231"/>
      <c r="I1379" s="231"/>
      <c r="J1379" s="231"/>
      <c r="K1379" s="231"/>
      <c r="L1379" s="231"/>
      <c r="M1379" s="231"/>
      <c r="N1379" s="231"/>
      <c r="O1379" s="231"/>
      <c r="P1379" s="231"/>
      <c r="Q1379" s="231"/>
    </row>
    <row r="1380" spans="6:17">
      <c r="F1380" s="231"/>
      <c r="G1380" s="231"/>
      <c r="H1380" s="231"/>
      <c r="I1380" s="231"/>
      <c r="J1380" s="231"/>
      <c r="K1380" s="231"/>
      <c r="L1380" s="231"/>
      <c r="M1380" s="231"/>
      <c r="N1380" s="231"/>
      <c r="O1380" s="231"/>
      <c r="P1380" s="231"/>
      <c r="Q1380" s="231"/>
    </row>
    <row r="1381" spans="6:17">
      <c r="F1381" s="231"/>
      <c r="G1381" s="231"/>
      <c r="H1381" s="231"/>
      <c r="I1381" s="231"/>
      <c r="J1381" s="231"/>
      <c r="K1381" s="231"/>
      <c r="L1381" s="231"/>
      <c r="M1381" s="231"/>
      <c r="N1381" s="231"/>
      <c r="O1381" s="231"/>
      <c r="P1381" s="231"/>
      <c r="Q1381" s="231"/>
    </row>
    <row r="1382" spans="6:17">
      <c r="F1382" s="231"/>
      <c r="G1382" s="231"/>
      <c r="H1382" s="231"/>
      <c r="I1382" s="231"/>
      <c r="J1382" s="231"/>
      <c r="K1382" s="231"/>
      <c r="L1382" s="231"/>
      <c r="M1382" s="231"/>
      <c r="N1382" s="231"/>
      <c r="O1382" s="231"/>
      <c r="P1382" s="231"/>
      <c r="Q1382" s="231"/>
    </row>
    <row r="1383" spans="6:17">
      <c r="F1383" s="231"/>
      <c r="G1383" s="231"/>
      <c r="H1383" s="231"/>
      <c r="I1383" s="231"/>
      <c r="J1383" s="231"/>
      <c r="K1383" s="231"/>
      <c r="L1383" s="231"/>
      <c r="M1383" s="231"/>
      <c r="N1383" s="231"/>
      <c r="O1383" s="231"/>
      <c r="P1383" s="231"/>
      <c r="Q1383" s="231"/>
    </row>
    <row r="1384" spans="6:17">
      <c r="F1384" s="231"/>
      <c r="G1384" s="231"/>
      <c r="H1384" s="231"/>
      <c r="I1384" s="231"/>
      <c r="J1384" s="231"/>
      <c r="K1384" s="231"/>
      <c r="L1384" s="231"/>
      <c r="M1384" s="231"/>
      <c r="N1384" s="231"/>
      <c r="O1384" s="231"/>
      <c r="P1384" s="231"/>
      <c r="Q1384" s="231"/>
    </row>
    <row r="1385" spans="6:17">
      <c r="F1385" s="231"/>
      <c r="G1385" s="231"/>
      <c r="H1385" s="231"/>
      <c r="I1385" s="231"/>
      <c r="J1385" s="231"/>
      <c r="K1385" s="231"/>
      <c r="L1385" s="231"/>
      <c r="M1385" s="231"/>
      <c r="N1385" s="231"/>
      <c r="O1385" s="231"/>
      <c r="P1385" s="231"/>
      <c r="Q1385" s="231"/>
    </row>
    <row r="1386" spans="6:17">
      <c r="F1386" s="231"/>
      <c r="G1386" s="231"/>
      <c r="H1386" s="231"/>
      <c r="I1386" s="231"/>
      <c r="J1386" s="231"/>
      <c r="K1386" s="231"/>
      <c r="L1386" s="231"/>
      <c r="M1386" s="231"/>
      <c r="N1386" s="231"/>
      <c r="O1386" s="231"/>
      <c r="P1386" s="231"/>
      <c r="Q1386" s="231"/>
    </row>
    <row r="1387" spans="6:17">
      <c r="F1387" s="231"/>
      <c r="G1387" s="231"/>
      <c r="H1387" s="231"/>
      <c r="I1387" s="231"/>
      <c r="J1387" s="231"/>
      <c r="K1387" s="231"/>
      <c r="L1387" s="231"/>
      <c r="M1387" s="231"/>
      <c r="N1387" s="231"/>
      <c r="O1387" s="231"/>
      <c r="P1387" s="231"/>
      <c r="Q1387" s="231"/>
    </row>
    <row r="1388" spans="6:17">
      <c r="F1388" s="231"/>
      <c r="G1388" s="231"/>
      <c r="H1388" s="231"/>
      <c r="I1388" s="231"/>
      <c r="J1388" s="231"/>
      <c r="K1388" s="231"/>
      <c r="L1388" s="231"/>
      <c r="M1388" s="231"/>
      <c r="N1388" s="231"/>
      <c r="O1388" s="231"/>
      <c r="P1388" s="231"/>
      <c r="Q1388" s="231"/>
    </row>
    <row r="1389" spans="6:17">
      <c r="F1389" s="231"/>
      <c r="G1389" s="231"/>
      <c r="H1389" s="231"/>
      <c r="I1389" s="231"/>
      <c r="J1389" s="231"/>
      <c r="K1389" s="231"/>
      <c r="L1389" s="231"/>
      <c r="M1389" s="231"/>
      <c r="N1389" s="231"/>
      <c r="O1389" s="231"/>
      <c r="P1389" s="231"/>
      <c r="Q1389" s="231"/>
    </row>
    <row r="1390" spans="6:17">
      <c r="F1390" s="231"/>
      <c r="G1390" s="231"/>
      <c r="H1390" s="231"/>
      <c r="I1390" s="231"/>
      <c r="J1390" s="231"/>
      <c r="K1390" s="231"/>
      <c r="L1390" s="231"/>
      <c r="M1390" s="231"/>
      <c r="N1390" s="231"/>
      <c r="O1390" s="231"/>
      <c r="P1390" s="231"/>
      <c r="Q1390" s="231"/>
    </row>
    <row r="1391" spans="6:17">
      <c r="F1391" s="231"/>
      <c r="G1391" s="231"/>
      <c r="H1391" s="231"/>
      <c r="I1391" s="231"/>
      <c r="J1391" s="231"/>
      <c r="K1391" s="231"/>
      <c r="L1391" s="231"/>
      <c r="M1391" s="231"/>
      <c r="N1391" s="231"/>
      <c r="O1391" s="231"/>
      <c r="P1391" s="231"/>
      <c r="Q1391" s="231"/>
    </row>
    <row r="1392" spans="6:17">
      <c r="F1392" s="231"/>
      <c r="G1392" s="231"/>
      <c r="H1392" s="231"/>
      <c r="I1392" s="231"/>
      <c r="J1392" s="231"/>
      <c r="K1392" s="231"/>
      <c r="L1392" s="231"/>
      <c r="M1392" s="231"/>
      <c r="N1392" s="231"/>
      <c r="O1392" s="231"/>
      <c r="P1392" s="231"/>
      <c r="Q1392" s="231"/>
    </row>
    <row r="1393" spans="6:17">
      <c r="F1393" s="231"/>
      <c r="G1393" s="231"/>
      <c r="H1393" s="231"/>
      <c r="I1393" s="231"/>
      <c r="J1393" s="231"/>
      <c r="K1393" s="231"/>
      <c r="L1393" s="231"/>
      <c r="M1393" s="231"/>
      <c r="N1393" s="231"/>
      <c r="O1393" s="231"/>
      <c r="P1393" s="231"/>
      <c r="Q1393" s="231"/>
    </row>
    <row r="1394" spans="6:17">
      <c r="F1394" s="231"/>
      <c r="G1394" s="231"/>
      <c r="H1394" s="231"/>
      <c r="I1394" s="231"/>
      <c r="J1394" s="231"/>
      <c r="K1394" s="231"/>
      <c r="L1394" s="231"/>
      <c r="M1394" s="231"/>
      <c r="N1394" s="231"/>
      <c r="O1394" s="231"/>
      <c r="P1394" s="231"/>
      <c r="Q1394" s="231"/>
    </row>
    <row r="1395" spans="6:17">
      <c r="F1395" s="231"/>
      <c r="G1395" s="231"/>
      <c r="H1395" s="231"/>
      <c r="I1395" s="231"/>
      <c r="J1395" s="231"/>
      <c r="K1395" s="231"/>
      <c r="L1395" s="231"/>
      <c r="M1395" s="231"/>
      <c r="N1395" s="231"/>
      <c r="O1395" s="231"/>
      <c r="P1395" s="231"/>
      <c r="Q1395" s="231"/>
    </row>
    <row r="1396" spans="6:17">
      <c r="F1396" s="231"/>
      <c r="G1396" s="231"/>
      <c r="H1396" s="231"/>
      <c r="I1396" s="231"/>
      <c r="J1396" s="231"/>
      <c r="K1396" s="231"/>
      <c r="L1396" s="231"/>
      <c r="M1396" s="231"/>
      <c r="N1396" s="231"/>
      <c r="O1396" s="231"/>
      <c r="P1396" s="231"/>
      <c r="Q1396" s="231"/>
    </row>
    <row r="1397" spans="6:17">
      <c r="F1397" s="231"/>
      <c r="G1397" s="231"/>
      <c r="H1397" s="231"/>
      <c r="I1397" s="231"/>
      <c r="J1397" s="231"/>
      <c r="K1397" s="231"/>
      <c r="L1397" s="231"/>
      <c r="M1397" s="231"/>
      <c r="N1397" s="231"/>
      <c r="O1397" s="231"/>
      <c r="P1397" s="231"/>
      <c r="Q1397" s="231"/>
    </row>
    <row r="1398" spans="6:17">
      <c r="F1398" s="231"/>
      <c r="G1398" s="231"/>
      <c r="H1398" s="231"/>
      <c r="I1398" s="231"/>
      <c r="J1398" s="231"/>
      <c r="K1398" s="231"/>
      <c r="L1398" s="231"/>
      <c r="M1398" s="231"/>
      <c r="N1398" s="231"/>
      <c r="O1398" s="231"/>
      <c r="P1398" s="231"/>
      <c r="Q1398" s="231"/>
    </row>
    <row r="1399" spans="6:17">
      <c r="F1399" s="231"/>
      <c r="G1399" s="231"/>
      <c r="H1399" s="231"/>
      <c r="I1399" s="231"/>
      <c r="J1399" s="231"/>
      <c r="K1399" s="231"/>
      <c r="L1399" s="231"/>
      <c r="M1399" s="231"/>
      <c r="N1399" s="231"/>
      <c r="O1399" s="231"/>
      <c r="P1399" s="231"/>
      <c r="Q1399" s="231"/>
    </row>
    <row r="1400" spans="6:17">
      <c r="F1400" s="231"/>
      <c r="G1400" s="231"/>
      <c r="H1400" s="231"/>
      <c r="I1400" s="231"/>
      <c r="J1400" s="231"/>
      <c r="K1400" s="231"/>
      <c r="L1400" s="231"/>
      <c r="M1400" s="231"/>
      <c r="N1400" s="231"/>
      <c r="O1400" s="231"/>
      <c r="P1400" s="231"/>
      <c r="Q1400" s="231"/>
    </row>
    <row r="1401" spans="6:17">
      <c r="F1401" s="231"/>
      <c r="G1401" s="231"/>
      <c r="H1401" s="231"/>
      <c r="I1401" s="231"/>
      <c r="J1401" s="231"/>
      <c r="K1401" s="231"/>
      <c r="L1401" s="231"/>
      <c r="M1401" s="231"/>
      <c r="N1401" s="231"/>
      <c r="O1401" s="231"/>
      <c r="P1401" s="231"/>
      <c r="Q1401" s="231"/>
    </row>
    <row r="1402" spans="6:17">
      <c r="F1402" s="231"/>
      <c r="G1402" s="231"/>
      <c r="H1402" s="231"/>
      <c r="I1402" s="231"/>
      <c r="J1402" s="231"/>
      <c r="K1402" s="231"/>
      <c r="L1402" s="231"/>
      <c r="M1402" s="231"/>
      <c r="N1402" s="231"/>
      <c r="O1402" s="231"/>
      <c r="P1402" s="231"/>
      <c r="Q1402" s="231"/>
    </row>
    <row r="1403" spans="6:17">
      <c r="F1403" s="231"/>
      <c r="G1403" s="231"/>
      <c r="H1403" s="231"/>
      <c r="I1403" s="231"/>
      <c r="J1403" s="231"/>
      <c r="K1403" s="231"/>
      <c r="L1403" s="231"/>
      <c r="M1403" s="231"/>
      <c r="N1403" s="231"/>
      <c r="O1403" s="231"/>
      <c r="P1403" s="231"/>
      <c r="Q1403" s="231"/>
    </row>
    <row r="1404" spans="6:17">
      <c r="F1404" s="231"/>
      <c r="G1404" s="231"/>
      <c r="H1404" s="231"/>
      <c r="I1404" s="231"/>
      <c r="J1404" s="231"/>
      <c r="K1404" s="231"/>
      <c r="L1404" s="231"/>
      <c r="M1404" s="231"/>
      <c r="N1404" s="231"/>
      <c r="O1404" s="231"/>
      <c r="P1404" s="231"/>
      <c r="Q1404" s="231"/>
    </row>
    <row r="1405" spans="6:17">
      <c r="F1405" s="231"/>
      <c r="G1405" s="231"/>
      <c r="H1405" s="231"/>
      <c r="I1405" s="231"/>
      <c r="J1405" s="231"/>
      <c r="K1405" s="231"/>
      <c r="L1405" s="231"/>
      <c r="M1405" s="231"/>
      <c r="N1405" s="231"/>
      <c r="O1405" s="231"/>
      <c r="P1405" s="231"/>
      <c r="Q1405" s="231"/>
    </row>
    <row r="1406" spans="6:17">
      <c r="F1406" s="231"/>
      <c r="G1406" s="231"/>
      <c r="H1406" s="231"/>
      <c r="I1406" s="231"/>
      <c r="J1406" s="231"/>
      <c r="K1406" s="231"/>
      <c r="L1406" s="231"/>
      <c r="M1406" s="231"/>
      <c r="N1406" s="231"/>
      <c r="O1406" s="231"/>
      <c r="P1406" s="231"/>
      <c r="Q1406" s="231"/>
    </row>
    <row r="1407" spans="6:17">
      <c r="F1407" s="231"/>
      <c r="G1407" s="231"/>
      <c r="H1407" s="231"/>
      <c r="I1407" s="231"/>
      <c r="J1407" s="231"/>
      <c r="K1407" s="231"/>
      <c r="L1407" s="231"/>
      <c r="M1407" s="231"/>
      <c r="N1407" s="231"/>
      <c r="O1407" s="231"/>
      <c r="P1407" s="231"/>
      <c r="Q1407" s="231"/>
    </row>
    <row r="1408" spans="6:17">
      <c r="F1408" s="231"/>
      <c r="G1408" s="231"/>
      <c r="H1408" s="231"/>
      <c r="I1408" s="231"/>
      <c r="J1408" s="231"/>
      <c r="K1408" s="231"/>
      <c r="L1408" s="231"/>
      <c r="M1408" s="231"/>
      <c r="N1408" s="231"/>
      <c r="O1408" s="231"/>
      <c r="P1408" s="231"/>
      <c r="Q1408" s="231"/>
    </row>
    <row r="1409" spans="6:17">
      <c r="F1409" s="231"/>
      <c r="G1409" s="231"/>
      <c r="H1409" s="231"/>
      <c r="I1409" s="231"/>
      <c r="J1409" s="231"/>
      <c r="K1409" s="231"/>
      <c r="L1409" s="231"/>
      <c r="M1409" s="231"/>
      <c r="N1409" s="231"/>
      <c r="O1409" s="231"/>
      <c r="P1409" s="231"/>
      <c r="Q1409" s="231"/>
    </row>
    <row r="1410" spans="6:17">
      <c r="F1410" s="231"/>
      <c r="G1410" s="231"/>
      <c r="H1410" s="231"/>
      <c r="I1410" s="231"/>
      <c r="J1410" s="231"/>
      <c r="K1410" s="231"/>
      <c r="L1410" s="231"/>
      <c r="M1410" s="231"/>
      <c r="N1410" s="231"/>
      <c r="O1410" s="231"/>
      <c r="P1410" s="231"/>
      <c r="Q1410" s="231"/>
    </row>
    <row r="1411" spans="6:17">
      <c r="F1411" s="231"/>
      <c r="G1411" s="231"/>
      <c r="H1411" s="231"/>
      <c r="I1411" s="231"/>
      <c r="J1411" s="231"/>
      <c r="K1411" s="231"/>
      <c r="L1411" s="231"/>
      <c r="M1411" s="231"/>
      <c r="N1411" s="231"/>
      <c r="O1411" s="231"/>
      <c r="P1411" s="231"/>
      <c r="Q1411" s="231"/>
    </row>
    <row r="1412" spans="6:17">
      <c r="F1412" s="231"/>
      <c r="G1412" s="231"/>
      <c r="H1412" s="231"/>
      <c r="I1412" s="231"/>
      <c r="J1412" s="231"/>
      <c r="K1412" s="231"/>
      <c r="L1412" s="231"/>
      <c r="M1412" s="231"/>
      <c r="N1412" s="231"/>
      <c r="O1412" s="231"/>
      <c r="P1412" s="231"/>
      <c r="Q1412" s="231"/>
    </row>
    <row r="1413" spans="6:17">
      <c r="F1413" s="231"/>
      <c r="G1413" s="231"/>
      <c r="H1413" s="231"/>
      <c r="I1413" s="231"/>
      <c r="J1413" s="231"/>
      <c r="K1413" s="231"/>
      <c r="L1413" s="231"/>
      <c r="M1413" s="231"/>
      <c r="N1413" s="231"/>
      <c r="O1413" s="231"/>
      <c r="P1413" s="231"/>
      <c r="Q1413" s="231"/>
    </row>
    <row r="1414" spans="6:17">
      <c r="F1414" s="231"/>
      <c r="G1414" s="231"/>
      <c r="H1414" s="231"/>
      <c r="I1414" s="231"/>
      <c r="J1414" s="231"/>
      <c r="K1414" s="231"/>
      <c r="L1414" s="231"/>
      <c r="M1414" s="231"/>
      <c r="N1414" s="231"/>
      <c r="O1414" s="231"/>
      <c r="P1414" s="231"/>
      <c r="Q1414" s="231"/>
    </row>
    <row r="1415" spans="6:17">
      <c r="F1415" s="231"/>
      <c r="G1415" s="231"/>
      <c r="H1415" s="231"/>
      <c r="I1415" s="231"/>
      <c r="J1415" s="231"/>
      <c r="K1415" s="231"/>
      <c r="L1415" s="231"/>
      <c r="M1415" s="231"/>
      <c r="N1415" s="231"/>
      <c r="O1415" s="231"/>
      <c r="P1415" s="231"/>
      <c r="Q1415" s="231"/>
    </row>
    <row r="1416" spans="6:17">
      <c r="F1416" s="231"/>
      <c r="G1416" s="231"/>
      <c r="H1416" s="231"/>
      <c r="I1416" s="231"/>
      <c r="J1416" s="231"/>
      <c r="K1416" s="231"/>
      <c r="L1416" s="231"/>
      <c r="M1416" s="231"/>
      <c r="N1416" s="231"/>
      <c r="O1416" s="231"/>
      <c r="P1416" s="231"/>
      <c r="Q1416" s="231"/>
    </row>
    <row r="1417" spans="6:17">
      <c r="F1417" s="231"/>
      <c r="G1417" s="231"/>
      <c r="H1417" s="231"/>
      <c r="I1417" s="231"/>
      <c r="J1417" s="231"/>
      <c r="K1417" s="231"/>
      <c r="L1417" s="231"/>
      <c r="M1417" s="231"/>
      <c r="N1417" s="231"/>
      <c r="O1417" s="231"/>
      <c r="P1417" s="231"/>
      <c r="Q1417" s="231"/>
    </row>
    <row r="1418" spans="6:17">
      <c r="F1418" s="231"/>
      <c r="G1418" s="231"/>
      <c r="H1418" s="231"/>
      <c r="I1418" s="231"/>
      <c r="J1418" s="231"/>
      <c r="K1418" s="231"/>
      <c r="L1418" s="231"/>
      <c r="M1418" s="231"/>
      <c r="N1418" s="231"/>
      <c r="O1418" s="231"/>
      <c r="P1418" s="231"/>
      <c r="Q1418" s="231"/>
    </row>
    <row r="1419" spans="6:17">
      <c r="F1419" s="231"/>
      <c r="G1419" s="231"/>
      <c r="H1419" s="231"/>
      <c r="I1419" s="231"/>
      <c r="J1419" s="231"/>
      <c r="K1419" s="231"/>
      <c r="L1419" s="231"/>
      <c r="M1419" s="231"/>
      <c r="N1419" s="231"/>
      <c r="O1419" s="231"/>
      <c r="P1419" s="231"/>
      <c r="Q1419" s="231"/>
    </row>
    <row r="1420" spans="6:17">
      <c r="F1420" s="231"/>
      <c r="G1420" s="231"/>
      <c r="H1420" s="231"/>
      <c r="I1420" s="231"/>
      <c r="J1420" s="231"/>
      <c r="K1420" s="231"/>
      <c r="L1420" s="231"/>
      <c r="M1420" s="231"/>
      <c r="N1420" s="231"/>
      <c r="O1420" s="231"/>
      <c r="P1420" s="231"/>
      <c r="Q1420" s="231"/>
    </row>
    <row r="1421" spans="6:17">
      <c r="F1421" s="231"/>
      <c r="G1421" s="231"/>
      <c r="H1421" s="231"/>
      <c r="I1421" s="231"/>
      <c r="J1421" s="231"/>
      <c r="K1421" s="231"/>
      <c r="L1421" s="231"/>
      <c r="M1421" s="231"/>
      <c r="N1421" s="231"/>
      <c r="O1421" s="231"/>
      <c r="P1421" s="231"/>
      <c r="Q1421" s="231"/>
    </row>
    <row r="1422" spans="6:17">
      <c r="F1422" s="231"/>
      <c r="G1422" s="231"/>
      <c r="H1422" s="231"/>
      <c r="I1422" s="231"/>
      <c r="J1422" s="231"/>
      <c r="K1422" s="231"/>
      <c r="L1422" s="231"/>
      <c r="M1422" s="231"/>
      <c r="N1422" s="231"/>
      <c r="O1422" s="231"/>
      <c r="P1422" s="231"/>
      <c r="Q1422" s="231"/>
    </row>
    <row r="1423" spans="6:17">
      <c r="F1423" s="231"/>
      <c r="G1423" s="231"/>
      <c r="H1423" s="231"/>
      <c r="I1423" s="231"/>
      <c r="J1423" s="231"/>
      <c r="K1423" s="231"/>
      <c r="L1423" s="231"/>
      <c r="M1423" s="231"/>
      <c r="N1423" s="231"/>
      <c r="O1423" s="231"/>
      <c r="P1423" s="231"/>
      <c r="Q1423" s="231"/>
    </row>
    <row r="1424" spans="6:17">
      <c r="F1424" s="231"/>
      <c r="G1424" s="231"/>
      <c r="H1424" s="231"/>
      <c r="I1424" s="231"/>
      <c r="J1424" s="231"/>
      <c r="K1424" s="231"/>
      <c r="L1424" s="231"/>
      <c r="M1424" s="231"/>
      <c r="N1424" s="231"/>
      <c r="O1424" s="231"/>
      <c r="P1424" s="231"/>
      <c r="Q1424" s="231"/>
    </row>
    <row r="1425" spans="6:17">
      <c r="F1425" s="231"/>
      <c r="G1425" s="231"/>
      <c r="H1425" s="231"/>
      <c r="I1425" s="231"/>
      <c r="J1425" s="231"/>
      <c r="K1425" s="231"/>
      <c r="L1425" s="231"/>
      <c r="M1425" s="231"/>
      <c r="N1425" s="231"/>
      <c r="O1425" s="231"/>
      <c r="P1425" s="231"/>
      <c r="Q1425" s="231"/>
    </row>
    <row r="1426" spans="6:17">
      <c r="F1426" s="231"/>
      <c r="G1426" s="231"/>
      <c r="H1426" s="231"/>
      <c r="I1426" s="231"/>
      <c r="J1426" s="231"/>
      <c r="K1426" s="231"/>
      <c r="L1426" s="231"/>
      <c r="M1426" s="231"/>
      <c r="N1426" s="231"/>
      <c r="O1426" s="231"/>
      <c r="P1426" s="231"/>
      <c r="Q1426" s="231"/>
    </row>
    <row r="1427" spans="6:17">
      <c r="F1427" s="231"/>
      <c r="G1427" s="231"/>
      <c r="H1427" s="231"/>
      <c r="I1427" s="231"/>
      <c r="J1427" s="231"/>
      <c r="K1427" s="231"/>
      <c r="L1427" s="231"/>
      <c r="M1427" s="231"/>
      <c r="N1427" s="231"/>
      <c r="O1427" s="231"/>
      <c r="P1427" s="231"/>
      <c r="Q1427" s="231"/>
    </row>
    <row r="1428" spans="6:17">
      <c r="F1428" s="231"/>
      <c r="G1428" s="231"/>
      <c r="H1428" s="231"/>
      <c r="I1428" s="231"/>
      <c r="J1428" s="231"/>
      <c r="K1428" s="231"/>
      <c r="L1428" s="231"/>
      <c r="M1428" s="231"/>
      <c r="N1428" s="231"/>
      <c r="O1428" s="231"/>
      <c r="P1428" s="231"/>
      <c r="Q1428" s="231"/>
    </row>
    <row r="1429" spans="6:17">
      <c r="F1429" s="231"/>
      <c r="G1429" s="231"/>
      <c r="H1429" s="231"/>
      <c r="I1429" s="231"/>
      <c r="J1429" s="231"/>
      <c r="K1429" s="231"/>
      <c r="L1429" s="231"/>
      <c r="M1429" s="231"/>
      <c r="N1429" s="231"/>
      <c r="O1429" s="231"/>
      <c r="P1429" s="231"/>
      <c r="Q1429" s="231"/>
    </row>
    <row r="1430" spans="6:17">
      <c r="F1430" s="231"/>
      <c r="G1430" s="231"/>
      <c r="H1430" s="231"/>
      <c r="I1430" s="231"/>
      <c r="J1430" s="231"/>
      <c r="K1430" s="231"/>
      <c r="L1430" s="231"/>
      <c r="M1430" s="231"/>
      <c r="N1430" s="231"/>
      <c r="O1430" s="231"/>
      <c r="P1430" s="231"/>
      <c r="Q1430" s="231"/>
    </row>
    <row r="1431" spans="6:17">
      <c r="F1431" s="231"/>
      <c r="G1431" s="231"/>
      <c r="H1431" s="231"/>
      <c r="I1431" s="231"/>
      <c r="J1431" s="231"/>
      <c r="K1431" s="231"/>
      <c r="L1431" s="231"/>
      <c r="M1431" s="231"/>
      <c r="N1431" s="231"/>
      <c r="O1431" s="231"/>
      <c r="P1431" s="231"/>
      <c r="Q1431" s="231"/>
    </row>
    <row r="1432" spans="6:17">
      <c r="F1432" s="231"/>
      <c r="G1432" s="231"/>
      <c r="H1432" s="231"/>
      <c r="I1432" s="231"/>
      <c r="J1432" s="231"/>
      <c r="K1432" s="231"/>
      <c r="L1432" s="231"/>
      <c r="M1432" s="231"/>
      <c r="N1432" s="231"/>
      <c r="O1432" s="231"/>
      <c r="P1432" s="231"/>
      <c r="Q1432" s="231"/>
    </row>
    <row r="1433" spans="6:17">
      <c r="F1433" s="231"/>
      <c r="G1433" s="231"/>
      <c r="H1433" s="231"/>
      <c r="I1433" s="231"/>
      <c r="J1433" s="231"/>
      <c r="K1433" s="231"/>
      <c r="L1433" s="231"/>
      <c r="M1433" s="231"/>
      <c r="N1433" s="231"/>
      <c r="O1433" s="231"/>
      <c r="P1433" s="231"/>
      <c r="Q1433" s="231"/>
    </row>
    <row r="1434" spans="6:17">
      <c r="F1434" s="231"/>
      <c r="G1434" s="231"/>
      <c r="H1434" s="231"/>
      <c r="I1434" s="231"/>
      <c r="J1434" s="231"/>
      <c r="K1434" s="231"/>
      <c r="L1434" s="231"/>
      <c r="M1434" s="231"/>
      <c r="N1434" s="231"/>
      <c r="O1434" s="231"/>
      <c r="P1434" s="231"/>
      <c r="Q1434" s="231"/>
    </row>
    <row r="1435" spans="6:17">
      <c r="F1435" s="231"/>
      <c r="G1435" s="231"/>
      <c r="H1435" s="231"/>
      <c r="I1435" s="231"/>
      <c r="J1435" s="231"/>
      <c r="K1435" s="231"/>
      <c r="L1435" s="231"/>
      <c r="M1435" s="231"/>
      <c r="N1435" s="231"/>
      <c r="O1435" s="231"/>
      <c r="P1435" s="231"/>
      <c r="Q1435" s="231"/>
    </row>
    <row r="1436" spans="6:17">
      <c r="F1436" s="231"/>
      <c r="G1436" s="231"/>
      <c r="H1436" s="231"/>
      <c r="I1436" s="231"/>
      <c r="J1436" s="231"/>
      <c r="K1436" s="231"/>
      <c r="L1436" s="231"/>
      <c r="M1436" s="231"/>
      <c r="N1436" s="231"/>
      <c r="O1436" s="231"/>
      <c r="P1436" s="231"/>
      <c r="Q1436" s="231"/>
    </row>
    <row r="1437" spans="6:17">
      <c r="F1437" s="231"/>
      <c r="G1437" s="231"/>
      <c r="H1437" s="231"/>
      <c r="I1437" s="231"/>
      <c r="J1437" s="231"/>
      <c r="K1437" s="231"/>
      <c r="L1437" s="231"/>
      <c r="M1437" s="231"/>
      <c r="N1437" s="231"/>
      <c r="O1437" s="231"/>
      <c r="P1437" s="231"/>
      <c r="Q1437" s="231"/>
    </row>
    <row r="1438" spans="6:17">
      <c r="F1438" s="231"/>
      <c r="G1438" s="231"/>
      <c r="H1438" s="231"/>
      <c r="I1438" s="231"/>
      <c r="J1438" s="231"/>
      <c r="K1438" s="231"/>
      <c r="L1438" s="231"/>
      <c r="M1438" s="231"/>
      <c r="N1438" s="231"/>
      <c r="O1438" s="231"/>
      <c r="P1438" s="231"/>
      <c r="Q1438" s="231"/>
    </row>
    <row r="1439" spans="6:17">
      <c r="F1439" s="231"/>
      <c r="G1439" s="231"/>
      <c r="H1439" s="231"/>
      <c r="I1439" s="231"/>
      <c r="J1439" s="231"/>
      <c r="K1439" s="231"/>
      <c r="L1439" s="231"/>
      <c r="M1439" s="231"/>
      <c r="N1439" s="231"/>
      <c r="O1439" s="231"/>
      <c r="P1439" s="231"/>
      <c r="Q1439" s="231"/>
    </row>
    <row r="1440" spans="6:17">
      <c r="F1440" s="231"/>
      <c r="G1440" s="231"/>
      <c r="H1440" s="231"/>
      <c r="I1440" s="231"/>
      <c r="J1440" s="231"/>
      <c r="K1440" s="231"/>
      <c r="L1440" s="231"/>
      <c r="M1440" s="231"/>
      <c r="N1440" s="231"/>
      <c r="O1440" s="231"/>
      <c r="P1440" s="231"/>
      <c r="Q1440" s="231"/>
    </row>
    <row r="1441" spans="6:17">
      <c r="F1441" s="231"/>
      <c r="G1441" s="231"/>
      <c r="H1441" s="231"/>
      <c r="I1441" s="231"/>
      <c r="J1441" s="231"/>
      <c r="K1441" s="231"/>
      <c r="L1441" s="231"/>
      <c r="M1441" s="231"/>
      <c r="N1441" s="231"/>
      <c r="O1441" s="231"/>
      <c r="P1441" s="231"/>
      <c r="Q1441" s="231"/>
    </row>
    <row r="1442" spans="6:17">
      <c r="F1442" s="231"/>
      <c r="G1442" s="231"/>
      <c r="H1442" s="231"/>
      <c r="I1442" s="231"/>
      <c r="J1442" s="231"/>
      <c r="K1442" s="231"/>
      <c r="L1442" s="231"/>
      <c r="M1442" s="231"/>
      <c r="N1442" s="231"/>
      <c r="O1442" s="231"/>
      <c r="P1442" s="231"/>
      <c r="Q1442" s="231"/>
    </row>
    <row r="1443" spans="6:17">
      <c r="F1443" s="231"/>
      <c r="G1443" s="231"/>
      <c r="H1443" s="231"/>
      <c r="I1443" s="231"/>
      <c r="J1443" s="231"/>
      <c r="K1443" s="231"/>
      <c r="L1443" s="231"/>
      <c r="M1443" s="231"/>
      <c r="N1443" s="231"/>
      <c r="O1443" s="231"/>
      <c r="P1443" s="231"/>
      <c r="Q1443" s="231"/>
    </row>
    <row r="1444" spans="6:17">
      <c r="F1444" s="231"/>
      <c r="G1444" s="231"/>
      <c r="H1444" s="231"/>
      <c r="I1444" s="231"/>
      <c r="J1444" s="231"/>
      <c r="K1444" s="231"/>
      <c r="L1444" s="231"/>
      <c r="M1444" s="231"/>
      <c r="N1444" s="231"/>
      <c r="O1444" s="231"/>
      <c r="P1444" s="231"/>
      <c r="Q1444" s="231"/>
    </row>
    <row r="1445" spans="6:17">
      <c r="F1445" s="231"/>
      <c r="G1445" s="231"/>
      <c r="H1445" s="231"/>
      <c r="I1445" s="231"/>
      <c r="J1445" s="231"/>
      <c r="K1445" s="231"/>
      <c r="L1445" s="231"/>
      <c r="M1445" s="231"/>
      <c r="N1445" s="231"/>
      <c r="O1445" s="231"/>
      <c r="P1445" s="231"/>
      <c r="Q1445" s="231"/>
    </row>
    <row r="1446" spans="6:17">
      <c r="F1446" s="231"/>
      <c r="G1446" s="231"/>
      <c r="H1446" s="231"/>
      <c r="I1446" s="231"/>
      <c r="J1446" s="231"/>
      <c r="K1446" s="231"/>
      <c r="L1446" s="231"/>
      <c r="M1446" s="231"/>
      <c r="N1446" s="231"/>
      <c r="O1446" s="231"/>
      <c r="P1446" s="231"/>
      <c r="Q1446" s="231"/>
    </row>
    <row r="1447" spans="6:17">
      <c r="F1447" s="231"/>
      <c r="G1447" s="231"/>
      <c r="H1447" s="231"/>
      <c r="I1447" s="231"/>
      <c r="J1447" s="231"/>
      <c r="K1447" s="231"/>
      <c r="L1447" s="231"/>
      <c r="M1447" s="231"/>
      <c r="N1447" s="231"/>
      <c r="O1447" s="231"/>
      <c r="P1447" s="231"/>
      <c r="Q1447" s="231"/>
    </row>
    <row r="1448" spans="6:17">
      <c r="F1448" s="231"/>
      <c r="G1448" s="231"/>
      <c r="H1448" s="231"/>
      <c r="I1448" s="231"/>
      <c r="J1448" s="231"/>
      <c r="K1448" s="231"/>
      <c r="L1448" s="231"/>
      <c r="M1448" s="231"/>
      <c r="N1448" s="231"/>
      <c r="O1448" s="231"/>
      <c r="P1448" s="231"/>
      <c r="Q1448" s="231"/>
    </row>
    <row r="1449" spans="6:17">
      <c r="F1449" s="231"/>
      <c r="G1449" s="231"/>
      <c r="H1449" s="231"/>
      <c r="I1449" s="231"/>
      <c r="J1449" s="231"/>
      <c r="K1449" s="231"/>
      <c r="L1449" s="231"/>
      <c r="M1449" s="231"/>
      <c r="N1449" s="231"/>
      <c r="O1449" s="231"/>
      <c r="P1449" s="231"/>
      <c r="Q1449" s="231"/>
    </row>
    <row r="1450" spans="6:17">
      <c r="F1450" s="231"/>
      <c r="G1450" s="231"/>
      <c r="H1450" s="231"/>
      <c r="I1450" s="231"/>
      <c r="J1450" s="231"/>
      <c r="K1450" s="231"/>
      <c r="L1450" s="231"/>
      <c r="M1450" s="231"/>
      <c r="N1450" s="231"/>
      <c r="O1450" s="231"/>
      <c r="P1450" s="231"/>
      <c r="Q1450" s="231"/>
    </row>
    <row r="1451" spans="6:17">
      <c r="F1451" s="231"/>
      <c r="G1451" s="231"/>
      <c r="H1451" s="231"/>
      <c r="I1451" s="231"/>
      <c r="J1451" s="231"/>
      <c r="K1451" s="231"/>
      <c r="L1451" s="231"/>
      <c r="M1451" s="231"/>
      <c r="N1451" s="231"/>
      <c r="O1451" s="231"/>
      <c r="P1451" s="231"/>
      <c r="Q1451" s="231"/>
    </row>
    <row r="1452" spans="6:17">
      <c r="F1452" s="231"/>
      <c r="G1452" s="231"/>
      <c r="H1452" s="231"/>
      <c r="I1452" s="231"/>
      <c r="J1452" s="231"/>
      <c r="K1452" s="231"/>
      <c r="L1452" s="231"/>
      <c r="M1452" s="231"/>
      <c r="N1452" s="231"/>
      <c r="O1452" s="231"/>
      <c r="P1452" s="231"/>
      <c r="Q1452" s="231"/>
    </row>
    <row r="1453" spans="6:17">
      <c r="F1453" s="231"/>
      <c r="G1453" s="231"/>
      <c r="H1453" s="231"/>
      <c r="I1453" s="231"/>
      <c r="J1453" s="231"/>
      <c r="K1453" s="231"/>
      <c r="L1453" s="231"/>
      <c r="M1453" s="231"/>
      <c r="N1453" s="231"/>
      <c r="O1453" s="231"/>
      <c r="P1453" s="231"/>
      <c r="Q1453" s="231"/>
    </row>
    <row r="1454" spans="6:17">
      <c r="F1454" s="231"/>
      <c r="G1454" s="231"/>
      <c r="H1454" s="231"/>
      <c r="I1454" s="231"/>
      <c r="J1454" s="231"/>
      <c r="K1454" s="231"/>
      <c r="L1454" s="231"/>
      <c r="M1454" s="231"/>
      <c r="N1454" s="231"/>
      <c r="O1454" s="231"/>
      <c r="P1454" s="231"/>
      <c r="Q1454" s="231"/>
    </row>
    <row r="1455" spans="6:17">
      <c r="F1455" s="231"/>
      <c r="G1455" s="231"/>
      <c r="H1455" s="231"/>
      <c r="I1455" s="231"/>
      <c r="J1455" s="231"/>
      <c r="K1455" s="231"/>
      <c r="L1455" s="231"/>
      <c r="M1455" s="231"/>
      <c r="N1455" s="231"/>
      <c r="O1455" s="231"/>
      <c r="P1455" s="231"/>
      <c r="Q1455" s="231"/>
    </row>
    <row r="1456" spans="6:17">
      <c r="F1456" s="231"/>
      <c r="G1456" s="231"/>
      <c r="H1456" s="231"/>
      <c r="I1456" s="231"/>
      <c r="J1456" s="231"/>
      <c r="K1456" s="231"/>
      <c r="L1456" s="231"/>
      <c r="M1456" s="231"/>
      <c r="N1456" s="231"/>
      <c r="O1456" s="231"/>
      <c r="P1456" s="231"/>
      <c r="Q1456" s="231"/>
    </row>
    <row r="1457" spans="6:17">
      <c r="F1457" s="231"/>
      <c r="G1457" s="231"/>
      <c r="H1457" s="231"/>
      <c r="I1457" s="231"/>
      <c r="J1457" s="231"/>
      <c r="K1457" s="231"/>
      <c r="L1457" s="231"/>
      <c r="M1457" s="231"/>
      <c r="N1457" s="231"/>
      <c r="O1457" s="231"/>
      <c r="P1457" s="231"/>
      <c r="Q1457" s="231"/>
    </row>
    <row r="1458" spans="6:17">
      <c r="F1458" s="231"/>
      <c r="G1458" s="231"/>
      <c r="H1458" s="231"/>
      <c r="I1458" s="231"/>
      <c r="J1458" s="231"/>
      <c r="K1458" s="231"/>
      <c r="L1458" s="231"/>
      <c r="M1458" s="231"/>
      <c r="N1458" s="231"/>
      <c r="O1458" s="231"/>
      <c r="P1458" s="231"/>
      <c r="Q1458" s="231"/>
    </row>
    <row r="1459" spans="6:17">
      <c r="F1459" s="231"/>
      <c r="G1459" s="231"/>
      <c r="H1459" s="231"/>
      <c r="I1459" s="231"/>
      <c r="J1459" s="231"/>
      <c r="K1459" s="231"/>
      <c r="L1459" s="231"/>
      <c r="M1459" s="231"/>
      <c r="N1459" s="231"/>
      <c r="O1459" s="231"/>
      <c r="P1459" s="231"/>
      <c r="Q1459" s="231"/>
    </row>
    <row r="1460" spans="6:17">
      <c r="F1460" s="231"/>
      <c r="G1460" s="231"/>
      <c r="H1460" s="231"/>
      <c r="I1460" s="231"/>
      <c r="J1460" s="231"/>
      <c r="K1460" s="231"/>
      <c r="L1460" s="231"/>
      <c r="M1460" s="231"/>
      <c r="N1460" s="231"/>
      <c r="O1460" s="231"/>
      <c r="P1460" s="231"/>
      <c r="Q1460" s="231"/>
    </row>
    <row r="1461" spans="6:17">
      <c r="F1461" s="231"/>
      <c r="G1461" s="231"/>
      <c r="H1461" s="231"/>
      <c r="I1461" s="231"/>
      <c r="J1461" s="231"/>
      <c r="K1461" s="231"/>
      <c r="L1461" s="231"/>
      <c r="M1461" s="231"/>
      <c r="N1461" s="231"/>
      <c r="O1461" s="231"/>
      <c r="P1461" s="231"/>
      <c r="Q1461" s="231"/>
    </row>
    <row r="1462" spans="6:17">
      <c r="F1462" s="231"/>
      <c r="G1462" s="231"/>
      <c r="H1462" s="231"/>
      <c r="I1462" s="231"/>
      <c r="J1462" s="231"/>
      <c r="K1462" s="231"/>
      <c r="L1462" s="231"/>
      <c r="M1462" s="231"/>
      <c r="N1462" s="231"/>
      <c r="O1462" s="231"/>
      <c r="P1462" s="231"/>
      <c r="Q1462" s="231"/>
    </row>
    <row r="1463" spans="6:17">
      <c r="F1463" s="231"/>
      <c r="G1463" s="231"/>
      <c r="H1463" s="231"/>
      <c r="I1463" s="231"/>
      <c r="J1463" s="231"/>
      <c r="K1463" s="231"/>
      <c r="L1463" s="231"/>
      <c r="M1463" s="231"/>
      <c r="N1463" s="231"/>
      <c r="O1463" s="231"/>
      <c r="P1463" s="231"/>
      <c r="Q1463" s="231"/>
    </row>
    <row r="1464" spans="6:17">
      <c r="F1464" s="231"/>
      <c r="G1464" s="231"/>
      <c r="H1464" s="231"/>
      <c r="I1464" s="231"/>
      <c r="J1464" s="231"/>
      <c r="K1464" s="231"/>
      <c r="L1464" s="231"/>
      <c r="M1464" s="231"/>
      <c r="N1464" s="231"/>
      <c r="O1464" s="231"/>
      <c r="P1464" s="231"/>
      <c r="Q1464" s="231"/>
    </row>
    <row r="1465" spans="6:17">
      <c r="F1465" s="231"/>
      <c r="G1465" s="231"/>
      <c r="H1465" s="231"/>
      <c r="I1465" s="231"/>
      <c r="J1465" s="231"/>
      <c r="K1465" s="231"/>
      <c r="L1465" s="231"/>
      <c r="M1465" s="231"/>
      <c r="N1465" s="231"/>
      <c r="O1465" s="231"/>
      <c r="P1465" s="231"/>
      <c r="Q1465" s="231"/>
    </row>
    <row r="1466" spans="6:17">
      <c r="F1466" s="231"/>
      <c r="G1466" s="231"/>
      <c r="H1466" s="231"/>
      <c r="I1466" s="231"/>
      <c r="J1466" s="231"/>
      <c r="K1466" s="231"/>
      <c r="L1466" s="231"/>
      <c r="M1466" s="231"/>
      <c r="N1466" s="231"/>
      <c r="O1466" s="231"/>
      <c r="P1466" s="231"/>
      <c r="Q1466" s="231"/>
    </row>
    <row r="1467" spans="6:17">
      <c r="F1467" s="231"/>
      <c r="G1467" s="231"/>
      <c r="H1467" s="231"/>
      <c r="I1467" s="231"/>
      <c r="J1467" s="231"/>
      <c r="K1467" s="231"/>
      <c r="L1467" s="231"/>
      <c r="M1467" s="231"/>
      <c r="N1467" s="231"/>
      <c r="O1467" s="231"/>
      <c r="P1467" s="231"/>
      <c r="Q1467" s="231"/>
    </row>
    <row r="1468" spans="6:17">
      <c r="F1468" s="231"/>
      <c r="G1468" s="231"/>
      <c r="H1468" s="231"/>
      <c r="I1468" s="231"/>
      <c r="J1468" s="231"/>
      <c r="K1468" s="231"/>
      <c r="L1468" s="231"/>
      <c r="M1468" s="231"/>
      <c r="N1468" s="231"/>
      <c r="O1468" s="231"/>
      <c r="P1468" s="231"/>
      <c r="Q1468" s="231"/>
    </row>
    <row r="1469" spans="6:17">
      <c r="F1469" s="231"/>
      <c r="G1469" s="231"/>
      <c r="H1469" s="231"/>
      <c r="I1469" s="231"/>
      <c r="J1469" s="231"/>
      <c r="K1469" s="231"/>
      <c r="L1469" s="231"/>
      <c r="M1469" s="231"/>
      <c r="N1469" s="231"/>
      <c r="O1469" s="231"/>
      <c r="P1469" s="231"/>
      <c r="Q1469" s="231"/>
    </row>
    <row r="1470" spans="6:17">
      <c r="F1470" s="231"/>
      <c r="G1470" s="231"/>
      <c r="H1470" s="231"/>
      <c r="I1470" s="231"/>
      <c r="J1470" s="231"/>
      <c r="K1470" s="231"/>
      <c r="L1470" s="231"/>
      <c r="M1470" s="231"/>
      <c r="N1470" s="231"/>
      <c r="O1470" s="231"/>
      <c r="P1470" s="231"/>
      <c r="Q1470" s="231"/>
    </row>
    <row r="1471" spans="6:17">
      <c r="F1471" s="231"/>
      <c r="G1471" s="231"/>
      <c r="H1471" s="231"/>
      <c r="I1471" s="231"/>
      <c r="J1471" s="231"/>
      <c r="K1471" s="231"/>
      <c r="L1471" s="231"/>
      <c r="M1471" s="231"/>
      <c r="N1471" s="231"/>
      <c r="O1471" s="231"/>
      <c r="P1471" s="231"/>
      <c r="Q1471" s="231"/>
    </row>
    <row r="1472" spans="6:17">
      <c r="F1472" s="231"/>
      <c r="G1472" s="231"/>
      <c r="H1472" s="231"/>
      <c r="I1472" s="231"/>
      <c r="J1472" s="231"/>
      <c r="K1472" s="231"/>
      <c r="L1472" s="231"/>
      <c r="M1472" s="231"/>
      <c r="N1472" s="231"/>
      <c r="O1472" s="231"/>
      <c r="P1472" s="231"/>
      <c r="Q1472" s="231"/>
    </row>
    <row r="1473" spans="6:17">
      <c r="F1473" s="231"/>
      <c r="G1473" s="231"/>
      <c r="H1473" s="231"/>
      <c r="I1473" s="231"/>
      <c r="J1473" s="231"/>
      <c r="K1473" s="231"/>
      <c r="L1473" s="231"/>
      <c r="M1473" s="231"/>
      <c r="N1473" s="231"/>
      <c r="O1473" s="231"/>
      <c r="P1473" s="231"/>
      <c r="Q1473" s="231"/>
    </row>
    <row r="1474" spans="6:17">
      <c r="F1474" s="231"/>
      <c r="G1474" s="231"/>
      <c r="H1474" s="231"/>
      <c r="I1474" s="231"/>
      <c r="J1474" s="231"/>
      <c r="K1474" s="231"/>
      <c r="L1474" s="231"/>
      <c r="M1474" s="231"/>
      <c r="N1474" s="231"/>
      <c r="O1474" s="231"/>
      <c r="P1474" s="231"/>
      <c r="Q1474" s="231"/>
    </row>
    <row r="1475" spans="6:17">
      <c r="F1475" s="231"/>
      <c r="G1475" s="231"/>
      <c r="H1475" s="231"/>
      <c r="I1475" s="231"/>
      <c r="J1475" s="231"/>
      <c r="K1475" s="231"/>
      <c r="L1475" s="231"/>
      <c r="M1475" s="231"/>
      <c r="N1475" s="231"/>
      <c r="O1475" s="231"/>
      <c r="P1475" s="231"/>
      <c r="Q1475" s="231"/>
    </row>
    <row r="1476" spans="6:17">
      <c r="F1476" s="231"/>
      <c r="G1476" s="231"/>
      <c r="H1476" s="231"/>
      <c r="I1476" s="231"/>
      <c r="J1476" s="231"/>
      <c r="K1476" s="231"/>
      <c r="L1476" s="231"/>
      <c r="M1476" s="231"/>
      <c r="N1476" s="231"/>
      <c r="O1476" s="231"/>
      <c r="P1476" s="231"/>
      <c r="Q1476" s="231"/>
    </row>
    <row r="1477" spans="6:17">
      <c r="F1477" s="231"/>
      <c r="G1477" s="231"/>
      <c r="H1477" s="231"/>
      <c r="I1477" s="231"/>
      <c r="J1477" s="231"/>
      <c r="K1477" s="231"/>
      <c r="L1477" s="231"/>
      <c r="M1477" s="231"/>
      <c r="N1477" s="231"/>
      <c r="O1477" s="231"/>
      <c r="P1477" s="231"/>
      <c r="Q1477" s="231"/>
    </row>
    <row r="1478" spans="6:17">
      <c r="F1478" s="231"/>
      <c r="G1478" s="231"/>
      <c r="H1478" s="231"/>
      <c r="I1478" s="231"/>
      <c r="J1478" s="231"/>
      <c r="K1478" s="231"/>
      <c r="L1478" s="231"/>
      <c r="M1478" s="231"/>
      <c r="N1478" s="231"/>
      <c r="O1478" s="231"/>
      <c r="P1478" s="231"/>
      <c r="Q1478" s="231"/>
    </row>
    <row r="1479" spans="6:17">
      <c r="F1479" s="231"/>
      <c r="G1479" s="231"/>
      <c r="H1479" s="231"/>
      <c r="I1479" s="231"/>
      <c r="J1479" s="231"/>
      <c r="K1479" s="231"/>
      <c r="L1479" s="231"/>
      <c r="M1479" s="231"/>
      <c r="N1479" s="231"/>
      <c r="O1479" s="231"/>
      <c r="P1479" s="231"/>
      <c r="Q1479" s="231"/>
    </row>
    <row r="1480" spans="6:17">
      <c r="F1480" s="231"/>
      <c r="G1480" s="231"/>
      <c r="H1480" s="231"/>
      <c r="I1480" s="231"/>
      <c r="J1480" s="231"/>
      <c r="K1480" s="231"/>
      <c r="L1480" s="231"/>
      <c r="M1480" s="231"/>
      <c r="N1480" s="231"/>
      <c r="O1480" s="231"/>
      <c r="P1480" s="231"/>
      <c r="Q1480" s="231"/>
    </row>
    <row r="1481" spans="6:17">
      <c r="F1481" s="231"/>
      <c r="G1481" s="231"/>
      <c r="H1481" s="231"/>
      <c r="I1481" s="231"/>
      <c r="J1481" s="231"/>
      <c r="K1481" s="231"/>
      <c r="L1481" s="231"/>
      <c r="M1481" s="231"/>
      <c r="N1481" s="231"/>
      <c r="O1481" s="231"/>
      <c r="P1481" s="231"/>
      <c r="Q1481" s="231"/>
    </row>
    <row r="1482" spans="6:17">
      <c r="F1482" s="231"/>
      <c r="G1482" s="231"/>
      <c r="H1482" s="231"/>
      <c r="I1482" s="231"/>
      <c r="J1482" s="231"/>
      <c r="K1482" s="231"/>
      <c r="L1482" s="231"/>
      <c r="M1482" s="231"/>
      <c r="N1482" s="231"/>
      <c r="O1482" s="231"/>
      <c r="P1482" s="231"/>
      <c r="Q1482" s="231"/>
    </row>
    <row r="1483" spans="6:17">
      <c r="F1483" s="231"/>
      <c r="G1483" s="231"/>
      <c r="H1483" s="231"/>
      <c r="I1483" s="231"/>
      <c r="J1483" s="231"/>
      <c r="K1483" s="231"/>
      <c r="L1483" s="231"/>
      <c r="M1483" s="231"/>
      <c r="N1483" s="231"/>
      <c r="O1483" s="231"/>
      <c r="P1483" s="231"/>
      <c r="Q1483" s="231"/>
    </row>
    <row r="1484" spans="6:17">
      <c r="F1484" s="231"/>
      <c r="G1484" s="231"/>
      <c r="H1484" s="231"/>
      <c r="I1484" s="231"/>
      <c r="J1484" s="231"/>
      <c r="K1484" s="231"/>
      <c r="L1484" s="231"/>
      <c r="M1484" s="231"/>
      <c r="N1484" s="231"/>
      <c r="O1484" s="231"/>
      <c r="P1484" s="231"/>
      <c r="Q1484" s="231"/>
    </row>
    <row r="1485" spans="6:17">
      <c r="F1485" s="231"/>
      <c r="G1485" s="231"/>
      <c r="H1485" s="231"/>
      <c r="I1485" s="231"/>
      <c r="J1485" s="231"/>
      <c r="K1485" s="231"/>
      <c r="L1485" s="231"/>
      <c r="M1485" s="231"/>
      <c r="N1485" s="231"/>
      <c r="O1485" s="231"/>
      <c r="P1485" s="231"/>
      <c r="Q1485" s="231"/>
    </row>
    <row r="1486" spans="6:17">
      <c r="F1486" s="231"/>
      <c r="G1486" s="231"/>
      <c r="H1486" s="231"/>
      <c r="I1486" s="231"/>
      <c r="J1486" s="231"/>
      <c r="K1486" s="231"/>
      <c r="L1486" s="231"/>
      <c r="M1486" s="231"/>
      <c r="N1486" s="231"/>
      <c r="O1486" s="231"/>
      <c r="P1486" s="231"/>
      <c r="Q1486" s="231"/>
    </row>
    <row r="1487" spans="6:17">
      <c r="F1487" s="231"/>
      <c r="G1487" s="231"/>
      <c r="H1487" s="231"/>
      <c r="I1487" s="231"/>
      <c r="J1487" s="231"/>
      <c r="K1487" s="231"/>
      <c r="L1487" s="231"/>
      <c r="M1487" s="231"/>
      <c r="N1487" s="231"/>
      <c r="O1487" s="231"/>
      <c r="P1487" s="231"/>
      <c r="Q1487" s="231"/>
    </row>
    <row r="1488" spans="6:17">
      <c r="F1488" s="231"/>
      <c r="G1488" s="231"/>
      <c r="H1488" s="231"/>
      <c r="I1488" s="231"/>
      <c r="J1488" s="231"/>
      <c r="K1488" s="231"/>
      <c r="L1488" s="231"/>
      <c r="M1488" s="231"/>
      <c r="N1488" s="231"/>
      <c r="O1488" s="231"/>
      <c r="P1488" s="231"/>
      <c r="Q1488" s="231"/>
    </row>
    <row r="1489" spans="6:17">
      <c r="F1489" s="231"/>
      <c r="G1489" s="231"/>
      <c r="H1489" s="231"/>
      <c r="I1489" s="231"/>
      <c r="J1489" s="231"/>
      <c r="K1489" s="231"/>
      <c r="L1489" s="231"/>
      <c r="M1489" s="231"/>
      <c r="N1489" s="231"/>
      <c r="O1489" s="231"/>
      <c r="P1489" s="231"/>
      <c r="Q1489" s="231"/>
    </row>
    <row r="1490" spans="6:17">
      <c r="F1490" s="231"/>
      <c r="G1490" s="231"/>
      <c r="H1490" s="231"/>
      <c r="I1490" s="231"/>
      <c r="J1490" s="231"/>
      <c r="K1490" s="231"/>
      <c r="L1490" s="231"/>
      <c r="M1490" s="231"/>
      <c r="N1490" s="231"/>
      <c r="O1490" s="231"/>
      <c r="P1490" s="231"/>
      <c r="Q1490" s="231"/>
    </row>
    <row r="1491" spans="6:17">
      <c r="F1491" s="231"/>
      <c r="G1491" s="231"/>
      <c r="H1491" s="231"/>
      <c r="I1491" s="231"/>
      <c r="J1491" s="231"/>
      <c r="K1491" s="231"/>
      <c r="L1491" s="231"/>
      <c r="M1491" s="231"/>
      <c r="N1491" s="231"/>
      <c r="O1491" s="231"/>
      <c r="P1491" s="231"/>
      <c r="Q1491" s="231"/>
    </row>
    <row r="1492" spans="6:17">
      <c r="F1492" s="231"/>
      <c r="G1492" s="231"/>
      <c r="H1492" s="231"/>
      <c r="I1492" s="231"/>
      <c r="J1492" s="231"/>
      <c r="K1492" s="231"/>
      <c r="L1492" s="231"/>
      <c r="M1492" s="231"/>
      <c r="N1492" s="231"/>
      <c r="O1492" s="231"/>
      <c r="P1492" s="231"/>
      <c r="Q1492" s="231"/>
    </row>
    <row r="1493" spans="6:17">
      <c r="F1493" s="231"/>
      <c r="G1493" s="231"/>
      <c r="H1493" s="231"/>
      <c r="I1493" s="231"/>
      <c r="J1493" s="231"/>
      <c r="K1493" s="231"/>
      <c r="L1493" s="231"/>
      <c r="M1493" s="231"/>
      <c r="N1493" s="231"/>
      <c r="O1493" s="231"/>
      <c r="P1493" s="231"/>
      <c r="Q1493" s="231"/>
    </row>
    <row r="1494" spans="6:17">
      <c r="F1494" s="231"/>
      <c r="G1494" s="231"/>
      <c r="H1494" s="231"/>
      <c r="I1494" s="231"/>
      <c r="J1494" s="231"/>
      <c r="K1494" s="231"/>
      <c r="L1494" s="231"/>
      <c r="M1494" s="231"/>
      <c r="N1494" s="231"/>
      <c r="O1494" s="231"/>
      <c r="P1494" s="231"/>
      <c r="Q1494" s="231"/>
    </row>
    <row r="1495" spans="6:17">
      <c r="F1495" s="231"/>
      <c r="G1495" s="231"/>
      <c r="H1495" s="231"/>
      <c r="I1495" s="231"/>
      <c r="J1495" s="231"/>
      <c r="K1495" s="231"/>
      <c r="L1495" s="231"/>
      <c r="M1495" s="231"/>
      <c r="N1495" s="231"/>
      <c r="O1495" s="231"/>
      <c r="P1495" s="231"/>
      <c r="Q1495" s="231"/>
    </row>
    <row r="1496" spans="6:17">
      <c r="F1496" s="231"/>
      <c r="G1496" s="231"/>
      <c r="H1496" s="231"/>
      <c r="I1496" s="231"/>
      <c r="J1496" s="231"/>
      <c r="K1496" s="231"/>
      <c r="L1496" s="231"/>
      <c r="M1496" s="231"/>
      <c r="N1496" s="231"/>
      <c r="O1496" s="231"/>
      <c r="P1496" s="231"/>
      <c r="Q1496" s="231"/>
    </row>
    <row r="1497" spans="6:17">
      <c r="F1497" s="231"/>
      <c r="G1497" s="231"/>
      <c r="H1497" s="231"/>
      <c r="I1497" s="231"/>
      <c r="J1497" s="231"/>
      <c r="K1497" s="231"/>
      <c r="L1497" s="231"/>
      <c r="M1497" s="231"/>
      <c r="N1497" s="231"/>
      <c r="O1497" s="231"/>
      <c r="P1497" s="231"/>
      <c r="Q1497" s="231"/>
    </row>
    <row r="1498" spans="6:17">
      <c r="F1498" s="231"/>
      <c r="G1498" s="231"/>
      <c r="H1498" s="231"/>
      <c r="I1498" s="231"/>
      <c r="J1498" s="231"/>
      <c r="K1498" s="231"/>
      <c r="L1498" s="231"/>
      <c r="M1498" s="231"/>
      <c r="N1498" s="231"/>
      <c r="O1498" s="231"/>
      <c r="P1498" s="231"/>
      <c r="Q1498" s="231"/>
    </row>
    <row r="1499" spans="6:17">
      <c r="F1499" s="231"/>
      <c r="G1499" s="231"/>
      <c r="H1499" s="231"/>
      <c r="I1499" s="231"/>
      <c r="J1499" s="231"/>
      <c r="K1499" s="231"/>
      <c r="L1499" s="231"/>
      <c r="M1499" s="231"/>
      <c r="N1499" s="231"/>
      <c r="O1499" s="231"/>
      <c r="P1499" s="231"/>
      <c r="Q1499" s="231"/>
    </row>
    <row r="1500" spans="6:17">
      <c r="F1500" s="231"/>
      <c r="G1500" s="231"/>
      <c r="H1500" s="231"/>
      <c r="I1500" s="231"/>
      <c r="J1500" s="231"/>
      <c r="K1500" s="231"/>
      <c r="L1500" s="231"/>
      <c r="M1500" s="231"/>
      <c r="N1500" s="231"/>
      <c r="O1500" s="231"/>
      <c r="P1500" s="231"/>
      <c r="Q1500" s="231"/>
    </row>
    <row r="1501" spans="6:17">
      <c r="F1501" s="231"/>
      <c r="G1501" s="231"/>
      <c r="H1501" s="231"/>
      <c r="I1501" s="231"/>
      <c r="J1501" s="231"/>
      <c r="K1501" s="231"/>
      <c r="L1501" s="231"/>
      <c r="M1501" s="231"/>
      <c r="N1501" s="231"/>
      <c r="O1501" s="231"/>
      <c r="P1501" s="231"/>
      <c r="Q1501" s="231"/>
    </row>
    <row r="1502" spans="6:17">
      <c r="F1502" s="231"/>
      <c r="G1502" s="231"/>
      <c r="H1502" s="231"/>
      <c r="I1502" s="231"/>
      <c r="J1502" s="231"/>
      <c r="K1502" s="231"/>
      <c r="L1502" s="231"/>
      <c r="M1502" s="231"/>
      <c r="N1502" s="231"/>
      <c r="O1502" s="231"/>
      <c r="P1502" s="231"/>
      <c r="Q1502" s="231"/>
    </row>
    <row r="1503" spans="6:17">
      <c r="F1503" s="231"/>
      <c r="G1503" s="231"/>
      <c r="H1503" s="231"/>
      <c r="I1503" s="231"/>
      <c r="J1503" s="231"/>
      <c r="K1503" s="231"/>
      <c r="L1503" s="231"/>
      <c r="M1503" s="231"/>
      <c r="N1503" s="231"/>
      <c r="O1503" s="231"/>
      <c r="P1503" s="231"/>
      <c r="Q1503" s="231"/>
    </row>
    <row r="1504" spans="6:17">
      <c r="F1504" s="231"/>
      <c r="G1504" s="231"/>
      <c r="H1504" s="231"/>
      <c r="I1504" s="231"/>
      <c r="J1504" s="231"/>
      <c r="K1504" s="231"/>
      <c r="L1504" s="231"/>
      <c r="M1504" s="231"/>
      <c r="N1504" s="231"/>
      <c r="O1504" s="231"/>
      <c r="P1504" s="231"/>
      <c r="Q1504" s="231"/>
    </row>
    <row r="1505" spans="6:17">
      <c r="F1505" s="231"/>
      <c r="G1505" s="231"/>
      <c r="H1505" s="231"/>
      <c r="I1505" s="231"/>
      <c r="J1505" s="231"/>
      <c r="K1505" s="231"/>
      <c r="L1505" s="231"/>
      <c r="M1505" s="231"/>
      <c r="N1505" s="231"/>
      <c r="O1505" s="231"/>
      <c r="P1505" s="231"/>
      <c r="Q1505" s="231"/>
    </row>
    <row r="1506" spans="6:17">
      <c r="F1506" s="231"/>
      <c r="G1506" s="231"/>
      <c r="H1506" s="231"/>
      <c r="I1506" s="231"/>
      <c r="J1506" s="231"/>
      <c r="K1506" s="231"/>
      <c r="L1506" s="231"/>
      <c r="M1506" s="231"/>
      <c r="N1506" s="231"/>
      <c r="O1506" s="231"/>
      <c r="P1506" s="231"/>
      <c r="Q1506" s="231"/>
    </row>
    <row r="1507" spans="6:17">
      <c r="F1507" s="231"/>
      <c r="G1507" s="231"/>
      <c r="H1507" s="231"/>
      <c r="I1507" s="231"/>
      <c r="J1507" s="231"/>
      <c r="K1507" s="231"/>
      <c r="L1507" s="231"/>
      <c r="M1507" s="231"/>
      <c r="N1507" s="231"/>
      <c r="O1507" s="231"/>
      <c r="P1507" s="231"/>
      <c r="Q1507" s="231"/>
    </row>
    <row r="1508" spans="6:17">
      <c r="F1508" s="231"/>
      <c r="G1508" s="231"/>
      <c r="H1508" s="231"/>
      <c r="I1508" s="231"/>
      <c r="J1508" s="231"/>
      <c r="K1508" s="231"/>
      <c r="L1508" s="231"/>
      <c r="M1508" s="231"/>
      <c r="N1508" s="231"/>
      <c r="O1508" s="231"/>
      <c r="P1508" s="231"/>
      <c r="Q1508" s="231"/>
    </row>
    <row r="1509" spans="6:17">
      <c r="F1509" s="231"/>
      <c r="G1509" s="231"/>
      <c r="H1509" s="231"/>
      <c r="I1509" s="231"/>
      <c r="J1509" s="231"/>
      <c r="K1509" s="231"/>
      <c r="L1509" s="231"/>
      <c r="M1509" s="231"/>
      <c r="N1509" s="231"/>
      <c r="O1509" s="231"/>
      <c r="P1509" s="231"/>
      <c r="Q1509" s="231"/>
    </row>
    <row r="1510" spans="6:17">
      <c r="F1510" s="231"/>
      <c r="G1510" s="231"/>
      <c r="H1510" s="231"/>
      <c r="I1510" s="231"/>
      <c r="J1510" s="231"/>
      <c r="K1510" s="231"/>
      <c r="L1510" s="231"/>
      <c r="M1510" s="231"/>
      <c r="N1510" s="231"/>
      <c r="O1510" s="231"/>
      <c r="P1510" s="231"/>
      <c r="Q1510" s="231"/>
    </row>
    <row r="1511" spans="6:17">
      <c r="F1511" s="231"/>
      <c r="G1511" s="231"/>
      <c r="H1511" s="231"/>
      <c r="I1511" s="231"/>
      <c r="J1511" s="231"/>
      <c r="K1511" s="231"/>
      <c r="L1511" s="231"/>
      <c r="M1511" s="231"/>
      <c r="N1511" s="231"/>
      <c r="O1511" s="231"/>
      <c r="P1511" s="231"/>
      <c r="Q1511" s="231"/>
    </row>
    <row r="1512" spans="6:17">
      <c r="F1512" s="231"/>
      <c r="G1512" s="231"/>
      <c r="H1512" s="231"/>
      <c r="I1512" s="231"/>
      <c r="J1512" s="231"/>
      <c r="K1512" s="231"/>
      <c r="L1512" s="231"/>
      <c r="M1512" s="231"/>
      <c r="N1512" s="231"/>
      <c r="O1512" s="231"/>
      <c r="P1512" s="231"/>
      <c r="Q1512" s="231"/>
    </row>
    <row r="1513" spans="6:17">
      <c r="F1513" s="231"/>
      <c r="G1513" s="231"/>
      <c r="H1513" s="231"/>
      <c r="I1513" s="231"/>
      <c r="J1513" s="231"/>
      <c r="K1513" s="231"/>
      <c r="L1513" s="231"/>
      <c r="M1513" s="231"/>
      <c r="N1513" s="231"/>
      <c r="O1513" s="231"/>
      <c r="P1513" s="231"/>
      <c r="Q1513" s="231"/>
    </row>
    <row r="1514" spans="6:17">
      <c r="F1514" s="231"/>
      <c r="G1514" s="231"/>
      <c r="H1514" s="231"/>
      <c r="I1514" s="231"/>
      <c r="J1514" s="231"/>
      <c r="K1514" s="231"/>
      <c r="L1514" s="231"/>
      <c r="M1514" s="231"/>
      <c r="N1514" s="231"/>
      <c r="O1514" s="231"/>
      <c r="P1514" s="231"/>
      <c r="Q1514" s="231"/>
    </row>
    <row r="1515" spans="6:17">
      <c r="F1515" s="231"/>
      <c r="G1515" s="231"/>
      <c r="H1515" s="231"/>
      <c r="I1515" s="231"/>
      <c r="J1515" s="231"/>
      <c r="K1515" s="231"/>
      <c r="L1515" s="231"/>
      <c r="M1515" s="231"/>
      <c r="N1515" s="231"/>
      <c r="O1515" s="231"/>
      <c r="P1515" s="231"/>
      <c r="Q1515" s="231"/>
    </row>
    <row r="1516" spans="6:17">
      <c r="F1516" s="231"/>
      <c r="G1516" s="231"/>
      <c r="H1516" s="231"/>
      <c r="I1516" s="231"/>
      <c r="J1516" s="231"/>
      <c r="K1516" s="231"/>
      <c r="L1516" s="231"/>
      <c r="M1516" s="231"/>
      <c r="N1516" s="231"/>
      <c r="O1516" s="231"/>
      <c r="P1516" s="231"/>
      <c r="Q1516" s="231"/>
    </row>
    <row r="1517" spans="6:17">
      <c r="F1517" s="231"/>
      <c r="G1517" s="231"/>
      <c r="H1517" s="231"/>
      <c r="I1517" s="231"/>
      <c r="J1517" s="231"/>
      <c r="K1517" s="231"/>
      <c r="L1517" s="231"/>
      <c r="M1517" s="231"/>
      <c r="N1517" s="231"/>
      <c r="O1517" s="231"/>
      <c r="P1517" s="231"/>
      <c r="Q1517" s="231"/>
    </row>
    <row r="1518" spans="6:17">
      <c r="F1518" s="231"/>
      <c r="G1518" s="231"/>
      <c r="H1518" s="231"/>
      <c r="I1518" s="231"/>
      <c r="J1518" s="231"/>
      <c r="K1518" s="231"/>
      <c r="L1518" s="231"/>
      <c r="M1518" s="231"/>
      <c r="N1518" s="231"/>
      <c r="O1518" s="231"/>
      <c r="P1518" s="231"/>
      <c r="Q1518" s="231"/>
    </row>
    <row r="1519" spans="6:17">
      <c r="F1519" s="231"/>
      <c r="G1519" s="231"/>
      <c r="H1519" s="231"/>
      <c r="I1519" s="231"/>
      <c r="J1519" s="231"/>
      <c r="K1519" s="231"/>
      <c r="L1519" s="231"/>
      <c r="M1519" s="231"/>
      <c r="N1519" s="231"/>
      <c r="O1519" s="231"/>
      <c r="P1519" s="231"/>
      <c r="Q1519" s="231"/>
    </row>
    <row r="1520" spans="6:17">
      <c r="F1520" s="231"/>
      <c r="G1520" s="231"/>
      <c r="H1520" s="231"/>
      <c r="I1520" s="231"/>
      <c r="J1520" s="231"/>
      <c r="K1520" s="231"/>
      <c r="L1520" s="231"/>
      <c r="M1520" s="231"/>
      <c r="N1520" s="231"/>
      <c r="O1520" s="231"/>
      <c r="P1520" s="231"/>
      <c r="Q1520" s="231"/>
    </row>
    <row r="1521" spans="6:17">
      <c r="F1521" s="231"/>
      <c r="G1521" s="231"/>
      <c r="H1521" s="231"/>
      <c r="I1521" s="231"/>
      <c r="J1521" s="231"/>
      <c r="K1521" s="231"/>
      <c r="L1521" s="231"/>
      <c r="M1521" s="231"/>
      <c r="N1521" s="231"/>
      <c r="O1521" s="231"/>
      <c r="P1521" s="231"/>
      <c r="Q1521" s="231"/>
    </row>
    <row r="1522" spans="6:17">
      <c r="F1522" s="231"/>
      <c r="G1522" s="231"/>
      <c r="H1522" s="231"/>
      <c r="I1522" s="231"/>
      <c r="J1522" s="231"/>
      <c r="K1522" s="231"/>
      <c r="L1522" s="231"/>
      <c r="M1522" s="231"/>
      <c r="N1522" s="231"/>
      <c r="O1522" s="231"/>
      <c r="P1522" s="231"/>
      <c r="Q1522" s="231"/>
    </row>
    <row r="1523" spans="6:17">
      <c r="F1523" s="231"/>
      <c r="G1523" s="231"/>
      <c r="H1523" s="231"/>
      <c r="I1523" s="231"/>
      <c r="J1523" s="231"/>
      <c r="K1523" s="231"/>
      <c r="L1523" s="231"/>
      <c r="M1523" s="231"/>
      <c r="N1523" s="231"/>
      <c r="O1523" s="231"/>
      <c r="P1523" s="231"/>
      <c r="Q1523" s="231"/>
    </row>
    <row r="1524" spans="6:17">
      <c r="F1524" s="231"/>
      <c r="G1524" s="231"/>
      <c r="H1524" s="231"/>
      <c r="I1524" s="231"/>
      <c r="J1524" s="231"/>
      <c r="K1524" s="231"/>
      <c r="L1524" s="231"/>
      <c r="M1524" s="231"/>
      <c r="N1524" s="231"/>
      <c r="O1524" s="231"/>
      <c r="P1524" s="231"/>
      <c r="Q1524" s="231"/>
    </row>
    <row r="1525" spans="6:17">
      <c r="F1525" s="231"/>
      <c r="G1525" s="231"/>
      <c r="H1525" s="231"/>
      <c r="I1525" s="231"/>
      <c r="J1525" s="231"/>
      <c r="K1525" s="231"/>
      <c r="L1525" s="231"/>
      <c r="M1525" s="231"/>
      <c r="N1525" s="231"/>
      <c r="O1525" s="231"/>
      <c r="P1525" s="231"/>
      <c r="Q1525" s="231"/>
    </row>
    <row r="1526" spans="6:17">
      <c r="F1526" s="231"/>
      <c r="G1526" s="231"/>
      <c r="H1526" s="231"/>
      <c r="I1526" s="231"/>
      <c r="J1526" s="231"/>
      <c r="K1526" s="231"/>
      <c r="L1526" s="231"/>
      <c r="M1526" s="231"/>
      <c r="N1526" s="231"/>
      <c r="O1526" s="231"/>
      <c r="P1526" s="231"/>
      <c r="Q1526" s="231"/>
    </row>
    <row r="1527" spans="6:17">
      <c r="F1527" s="231"/>
      <c r="G1527" s="231"/>
      <c r="H1527" s="231"/>
      <c r="I1527" s="231"/>
      <c r="J1527" s="231"/>
      <c r="K1527" s="231"/>
      <c r="L1527" s="231"/>
      <c r="M1527" s="231"/>
      <c r="N1527" s="231"/>
      <c r="O1527" s="231"/>
      <c r="P1527" s="231"/>
      <c r="Q1527" s="231"/>
    </row>
    <row r="1528" spans="6:17">
      <c r="F1528" s="231"/>
      <c r="G1528" s="231"/>
      <c r="H1528" s="231"/>
      <c r="I1528" s="231"/>
      <c r="J1528" s="231"/>
      <c r="K1528" s="231"/>
      <c r="L1528" s="231"/>
      <c r="M1528" s="231"/>
      <c r="N1528" s="231"/>
      <c r="O1528" s="231"/>
      <c r="P1528" s="231"/>
      <c r="Q1528" s="231"/>
    </row>
    <row r="1529" spans="6:17">
      <c r="F1529" s="231"/>
      <c r="G1529" s="231"/>
      <c r="H1529" s="231"/>
      <c r="I1529" s="231"/>
      <c r="J1529" s="231"/>
      <c r="K1529" s="231"/>
      <c r="L1529" s="231"/>
      <c r="M1529" s="231"/>
      <c r="N1529" s="231"/>
      <c r="O1529" s="231"/>
      <c r="P1529" s="231"/>
      <c r="Q1529" s="231"/>
    </row>
    <row r="1530" spans="6:17">
      <c r="F1530" s="231"/>
      <c r="G1530" s="231"/>
      <c r="H1530" s="231"/>
      <c r="I1530" s="231"/>
      <c r="J1530" s="231"/>
      <c r="K1530" s="231"/>
      <c r="L1530" s="231"/>
      <c r="M1530" s="231"/>
      <c r="N1530" s="231"/>
      <c r="O1530" s="231"/>
      <c r="P1530" s="231"/>
      <c r="Q1530" s="231"/>
    </row>
    <row r="1531" spans="6:17">
      <c r="F1531" s="231"/>
      <c r="G1531" s="231"/>
      <c r="H1531" s="231"/>
      <c r="I1531" s="231"/>
      <c r="J1531" s="231"/>
      <c r="K1531" s="231"/>
      <c r="L1531" s="231"/>
      <c r="M1531" s="231"/>
      <c r="N1531" s="231"/>
      <c r="O1531" s="231"/>
      <c r="P1531" s="231"/>
      <c r="Q1531" s="231"/>
    </row>
    <row r="1532" spans="6:17">
      <c r="F1532" s="231"/>
      <c r="G1532" s="231"/>
      <c r="H1532" s="231"/>
      <c r="I1532" s="231"/>
      <c r="J1532" s="231"/>
      <c r="K1532" s="231"/>
      <c r="L1532" s="231"/>
      <c r="M1532" s="231"/>
      <c r="N1532" s="231"/>
      <c r="O1532" s="231"/>
      <c r="P1532" s="231"/>
      <c r="Q1532" s="231"/>
    </row>
    <row r="1533" spans="6:17">
      <c r="F1533" s="231"/>
      <c r="G1533" s="231"/>
      <c r="H1533" s="231"/>
      <c r="I1533" s="231"/>
      <c r="J1533" s="231"/>
      <c r="K1533" s="231"/>
      <c r="L1533" s="231"/>
      <c r="M1533" s="231"/>
      <c r="N1533" s="231"/>
      <c r="O1533" s="231"/>
      <c r="P1533" s="231"/>
      <c r="Q1533" s="231"/>
    </row>
    <row r="1534" spans="6:17">
      <c r="F1534" s="231"/>
      <c r="G1534" s="231"/>
      <c r="H1534" s="231"/>
      <c r="I1534" s="231"/>
      <c r="J1534" s="231"/>
      <c r="K1534" s="231"/>
      <c r="L1534" s="231"/>
      <c r="M1534" s="231"/>
      <c r="N1534" s="231"/>
      <c r="O1534" s="231"/>
      <c r="P1534" s="231"/>
      <c r="Q1534" s="231"/>
    </row>
    <row r="1535" spans="6:17">
      <c r="F1535" s="231"/>
      <c r="G1535" s="231"/>
      <c r="H1535" s="231"/>
      <c r="I1535" s="231"/>
      <c r="J1535" s="231"/>
      <c r="K1535" s="231"/>
      <c r="L1535" s="231"/>
      <c r="M1535" s="231"/>
      <c r="N1535" s="231"/>
      <c r="O1535" s="231"/>
      <c r="P1535" s="231"/>
      <c r="Q1535" s="231"/>
    </row>
    <row r="1536" spans="6:17">
      <c r="F1536" s="231"/>
      <c r="G1536" s="231"/>
      <c r="H1536" s="231"/>
      <c r="I1536" s="231"/>
      <c r="J1536" s="231"/>
      <c r="K1536" s="231"/>
      <c r="L1536" s="231"/>
      <c r="M1536" s="231"/>
      <c r="N1536" s="231"/>
      <c r="O1536" s="231"/>
      <c r="P1536" s="231"/>
      <c r="Q1536" s="231"/>
    </row>
    <row r="1537" spans="6:17">
      <c r="F1537" s="231"/>
      <c r="G1537" s="231"/>
      <c r="H1537" s="231"/>
      <c r="I1537" s="231"/>
      <c r="J1537" s="231"/>
      <c r="K1537" s="231"/>
      <c r="L1537" s="231"/>
      <c r="M1537" s="231"/>
      <c r="N1537" s="231"/>
      <c r="O1537" s="231"/>
      <c r="P1537" s="231"/>
      <c r="Q1537" s="231"/>
    </row>
    <row r="1538" spans="6:17">
      <c r="F1538" s="231"/>
      <c r="G1538" s="231"/>
      <c r="H1538" s="231"/>
      <c r="I1538" s="231"/>
      <c r="J1538" s="231"/>
      <c r="K1538" s="231"/>
      <c r="L1538" s="231"/>
      <c r="M1538" s="231"/>
      <c r="N1538" s="231"/>
      <c r="O1538" s="231"/>
      <c r="P1538" s="231"/>
      <c r="Q1538" s="231"/>
    </row>
    <row r="1539" spans="6:17">
      <c r="F1539" s="231"/>
      <c r="G1539" s="231"/>
      <c r="H1539" s="231"/>
      <c r="I1539" s="231"/>
      <c r="J1539" s="231"/>
      <c r="K1539" s="231"/>
      <c r="L1539" s="231"/>
      <c r="M1539" s="231"/>
      <c r="N1539" s="231"/>
      <c r="O1539" s="231"/>
      <c r="P1539" s="231"/>
      <c r="Q1539" s="231"/>
    </row>
    <row r="1540" spans="6:17">
      <c r="F1540" s="231"/>
      <c r="G1540" s="231"/>
      <c r="H1540" s="231"/>
      <c r="I1540" s="231"/>
      <c r="J1540" s="231"/>
      <c r="K1540" s="231"/>
      <c r="L1540" s="231"/>
      <c r="M1540" s="231"/>
      <c r="N1540" s="231"/>
      <c r="O1540" s="231"/>
      <c r="P1540" s="231"/>
      <c r="Q1540" s="231"/>
    </row>
    <row r="1541" spans="6:17">
      <c r="F1541" s="231"/>
      <c r="G1541" s="231"/>
      <c r="H1541" s="231"/>
      <c r="I1541" s="231"/>
      <c r="J1541" s="231"/>
      <c r="K1541" s="231"/>
      <c r="L1541" s="231"/>
      <c r="M1541" s="231"/>
      <c r="N1541" s="231"/>
      <c r="O1541" s="231"/>
      <c r="P1541" s="231"/>
      <c r="Q1541" s="231"/>
    </row>
    <row r="1542" spans="6:17">
      <c r="F1542" s="231"/>
      <c r="G1542" s="231"/>
      <c r="H1542" s="231"/>
      <c r="I1542" s="231"/>
      <c r="J1542" s="231"/>
      <c r="K1542" s="231"/>
      <c r="L1542" s="231"/>
      <c r="M1542" s="231"/>
      <c r="N1542" s="231"/>
      <c r="O1542" s="231"/>
      <c r="P1542" s="231"/>
      <c r="Q1542" s="231"/>
    </row>
    <row r="1543" spans="6:17">
      <c r="F1543" s="231"/>
      <c r="G1543" s="231"/>
      <c r="H1543" s="231"/>
      <c r="I1543" s="231"/>
      <c r="J1543" s="231"/>
      <c r="K1543" s="231"/>
      <c r="L1543" s="231"/>
      <c r="M1543" s="231"/>
      <c r="N1543" s="231"/>
      <c r="O1543" s="231"/>
      <c r="P1543" s="231"/>
      <c r="Q1543" s="231"/>
    </row>
    <row r="1544" spans="6:17">
      <c r="F1544" s="231"/>
      <c r="G1544" s="231"/>
      <c r="H1544" s="231"/>
      <c r="I1544" s="231"/>
      <c r="J1544" s="231"/>
      <c r="K1544" s="231"/>
      <c r="L1544" s="231"/>
      <c r="M1544" s="231"/>
      <c r="N1544" s="231"/>
      <c r="O1544" s="231"/>
      <c r="P1544" s="231"/>
      <c r="Q1544" s="231"/>
    </row>
    <row r="1545" spans="6:17">
      <c r="F1545" s="231"/>
      <c r="G1545" s="231"/>
      <c r="H1545" s="231"/>
      <c r="I1545" s="231"/>
      <c r="J1545" s="231"/>
      <c r="K1545" s="231"/>
      <c r="L1545" s="231"/>
      <c r="M1545" s="231"/>
      <c r="N1545" s="231"/>
      <c r="O1545" s="231"/>
      <c r="P1545" s="231"/>
      <c r="Q1545" s="231"/>
    </row>
    <row r="1546" spans="6:17">
      <c r="F1546" s="231"/>
      <c r="G1546" s="231"/>
      <c r="H1546" s="231"/>
      <c r="I1546" s="231"/>
      <c r="J1546" s="231"/>
      <c r="K1546" s="231"/>
      <c r="L1546" s="231"/>
      <c r="M1546" s="231"/>
      <c r="N1546" s="231"/>
      <c r="O1546" s="231"/>
      <c r="P1546" s="231"/>
      <c r="Q1546" s="231"/>
    </row>
    <row r="1547" spans="6:17">
      <c r="F1547" s="231"/>
      <c r="G1547" s="231"/>
      <c r="H1547" s="231"/>
      <c r="I1547" s="231"/>
      <c r="J1547" s="231"/>
      <c r="K1547" s="231"/>
      <c r="L1547" s="231"/>
      <c r="M1547" s="231"/>
      <c r="N1547" s="231"/>
      <c r="O1547" s="231"/>
      <c r="P1547" s="231"/>
      <c r="Q1547" s="231"/>
    </row>
    <row r="1548" spans="6:17">
      <c r="F1548" s="231"/>
      <c r="G1548" s="231"/>
      <c r="H1548" s="231"/>
      <c r="I1548" s="231"/>
      <c r="J1548" s="231"/>
      <c r="K1548" s="231"/>
      <c r="L1548" s="231"/>
      <c r="M1548" s="231"/>
      <c r="N1548" s="231"/>
      <c r="O1548" s="231"/>
      <c r="P1548" s="231"/>
      <c r="Q1548" s="231"/>
    </row>
    <row r="1549" spans="6:17">
      <c r="F1549" s="231"/>
      <c r="G1549" s="231"/>
      <c r="H1549" s="231"/>
      <c r="I1549" s="231"/>
      <c r="J1549" s="231"/>
      <c r="K1549" s="231"/>
      <c r="L1549" s="231"/>
      <c r="M1549" s="231"/>
      <c r="N1549" s="231"/>
      <c r="O1549" s="231"/>
      <c r="P1549" s="231"/>
      <c r="Q1549" s="231"/>
    </row>
    <row r="1550" spans="6:17">
      <c r="F1550" s="231"/>
      <c r="G1550" s="231"/>
      <c r="H1550" s="231"/>
      <c r="I1550" s="231"/>
      <c r="J1550" s="231"/>
      <c r="K1550" s="231"/>
      <c r="L1550" s="231"/>
      <c r="M1550" s="231"/>
      <c r="N1550" s="231"/>
      <c r="O1550" s="231"/>
      <c r="P1550" s="231"/>
      <c r="Q1550" s="231"/>
    </row>
    <row r="1551" spans="6:17">
      <c r="F1551" s="231"/>
      <c r="G1551" s="231"/>
      <c r="H1551" s="231"/>
      <c r="I1551" s="231"/>
      <c r="J1551" s="231"/>
      <c r="K1551" s="231"/>
      <c r="L1551" s="231"/>
      <c r="M1551" s="231"/>
      <c r="N1551" s="231"/>
      <c r="O1551" s="231"/>
      <c r="P1551" s="231"/>
      <c r="Q1551" s="231"/>
    </row>
    <row r="1552" spans="6:17">
      <c r="F1552" s="231"/>
      <c r="G1552" s="231"/>
      <c r="H1552" s="231"/>
      <c r="I1552" s="231"/>
      <c r="J1552" s="231"/>
      <c r="K1552" s="231"/>
      <c r="L1552" s="231"/>
      <c r="M1552" s="231"/>
      <c r="N1552" s="231"/>
      <c r="O1552" s="231"/>
      <c r="P1552" s="231"/>
      <c r="Q1552" s="231"/>
    </row>
    <row r="1553" spans="6:17">
      <c r="F1553" s="231"/>
      <c r="G1553" s="231"/>
      <c r="H1553" s="231"/>
      <c r="I1553" s="231"/>
      <c r="J1553" s="231"/>
      <c r="K1553" s="231"/>
      <c r="L1553" s="231"/>
      <c r="M1553" s="231"/>
      <c r="N1553" s="231"/>
      <c r="O1553" s="231"/>
      <c r="P1553" s="231"/>
      <c r="Q1553" s="231"/>
    </row>
    <row r="1554" spans="6:17">
      <c r="F1554" s="231"/>
      <c r="G1554" s="231"/>
      <c r="H1554" s="231"/>
      <c r="I1554" s="231"/>
      <c r="J1554" s="231"/>
      <c r="K1554" s="231"/>
      <c r="L1554" s="231"/>
      <c r="M1554" s="231"/>
      <c r="N1554" s="231"/>
      <c r="O1554" s="231"/>
      <c r="P1554" s="231"/>
      <c r="Q1554" s="231"/>
    </row>
    <row r="1555" spans="6:17">
      <c r="F1555" s="231"/>
      <c r="G1555" s="231"/>
      <c r="H1555" s="231"/>
      <c r="I1555" s="231"/>
      <c r="J1555" s="231"/>
      <c r="K1555" s="231"/>
      <c r="L1555" s="231"/>
      <c r="M1555" s="231"/>
      <c r="N1555" s="231"/>
      <c r="O1555" s="231"/>
      <c r="P1555" s="231"/>
      <c r="Q1555" s="231"/>
    </row>
    <row r="1556" spans="6:17">
      <c r="F1556" s="231"/>
      <c r="G1556" s="231"/>
      <c r="H1556" s="231"/>
      <c r="I1556" s="231"/>
      <c r="J1556" s="231"/>
      <c r="K1556" s="231"/>
      <c r="L1556" s="231"/>
      <c r="M1556" s="231"/>
      <c r="N1556" s="231"/>
      <c r="O1556" s="231"/>
      <c r="P1556" s="231"/>
      <c r="Q1556" s="231"/>
    </row>
    <row r="1557" spans="6:17">
      <c r="F1557" s="231"/>
      <c r="G1557" s="231"/>
      <c r="H1557" s="231"/>
      <c r="I1557" s="231"/>
      <c r="J1557" s="231"/>
      <c r="K1557" s="231"/>
      <c r="L1557" s="231"/>
      <c r="M1557" s="231"/>
      <c r="N1557" s="231"/>
      <c r="O1557" s="231"/>
      <c r="P1557" s="231"/>
      <c r="Q1557" s="231"/>
    </row>
    <row r="1558" spans="6:17">
      <c r="F1558" s="231"/>
      <c r="G1558" s="231"/>
      <c r="H1558" s="231"/>
      <c r="I1558" s="231"/>
      <c r="J1558" s="231"/>
      <c r="K1558" s="231"/>
      <c r="L1558" s="231"/>
      <c r="M1558" s="231"/>
      <c r="N1558" s="231"/>
      <c r="O1558" s="231"/>
      <c r="P1558" s="231"/>
      <c r="Q1558" s="231"/>
    </row>
    <row r="1559" spans="6:17">
      <c r="F1559" s="231"/>
      <c r="G1559" s="231"/>
      <c r="H1559" s="231"/>
      <c r="I1559" s="231"/>
      <c r="J1559" s="231"/>
      <c r="K1559" s="231"/>
      <c r="L1559" s="231"/>
      <c r="M1559" s="231"/>
      <c r="N1559" s="231"/>
      <c r="O1559" s="231"/>
      <c r="P1559" s="231"/>
      <c r="Q1559" s="231"/>
    </row>
    <row r="1560" spans="6:17">
      <c r="F1560" s="231"/>
      <c r="G1560" s="231"/>
      <c r="H1560" s="231"/>
      <c r="I1560" s="231"/>
      <c r="J1560" s="231"/>
      <c r="K1560" s="231"/>
      <c r="L1560" s="231"/>
      <c r="M1560" s="231"/>
      <c r="N1560" s="231"/>
      <c r="O1560" s="231"/>
      <c r="P1560" s="231"/>
      <c r="Q1560" s="231"/>
    </row>
    <row r="1561" spans="6:17">
      <c r="F1561" s="231"/>
      <c r="G1561" s="231"/>
      <c r="H1561" s="231"/>
      <c r="I1561" s="231"/>
      <c r="J1561" s="231"/>
      <c r="K1561" s="231"/>
      <c r="L1561" s="231"/>
      <c r="M1561" s="231"/>
      <c r="N1561" s="231"/>
      <c r="O1561" s="231"/>
      <c r="P1561" s="231"/>
      <c r="Q1561" s="231"/>
    </row>
    <row r="1562" spans="6:17">
      <c r="F1562" s="231"/>
      <c r="G1562" s="231"/>
      <c r="H1562" s="231"/>
      <c r="I1562" s="231"/>
      <c r="J1562" s="231"/>
      <c r="K1562" s="231"/>
      <c r="L1562" s="231"/>
      <c r="M1562" s="231"/>
      <c r="N1562" s="231"/>
      <c r="O1562" s="231"/>
      <c r="P1562" s="231"/>
      <c r="Q1562" s="231"/>
    </row>
    <row r="1563" spans="6:17">
      <c r="F1563" s="231"/>
      <c r="G1563" s="231"/>
      <c r="H1563" s="231"/>
      <c r="I1563" s="231"/>
      <c r="J1563" s="231"/>
      <c r="K1563" s="231"/>
      <c r="L1563" s="231"/>
      <c r="M1563" s="231"/>
      <c r="N1563" s="231"/>
      <c r="O1563" s="231"/>
      <c r="P1563" s="231"/>
      <c r="Q1563" s="231"/>
    </row>
    <row r="1564" spans="6:17">
      <c r="F1564" s="231"/>
      <c r="G1564" s="231"/>
      <c r="H1564" s="231"/>
      <c r="I1564" s="231"/>
      <c r="J1564" s="231"/>
      <c r="K1564" s="231"/>
      <c r="L1564" s="231"/>
      <c r="M1564" s="231"/>
      <c r="N1564" s="231"/>
      <c r="O1564" s="231"/>
      <c r="P1564" s="231"/>
      <c r="Q1564" s="231"/>
    </row>
    <row r="1565" spans="6:17">
      <c r="F1565" s="231"/>
      <c r="G1565" s="231"/>
      <c r="H1565" s="231"/>
      <c r="I1565" s="231"/>
      <c r="J1565" s="231"/>
      <c r="K1565" s="231"/>
      <c r="L1565" s="231"/>
      <c r="M1565" s="231"/>
      <c r="N1565" s="231"/>
      <c r="O1565" s="231"/>
      <c r="P1565" s="231"/>
      <c r="Q1565" s="231"/>
    </row>
    <row r="1566" spans="6:17">
      <c r="F1566" s="231"/>
      <c r="G1566" s="231"/>
      <c r="H1566" s="231"/>
      <c r="I1566" s="231"/>
      <c r="J1566" s="231"/>
      <c r="K1566" s="231"/>
      <c r="L1566" s="231"/>
      <c r="M1566" s="231"/>
      <c r="N1566" s="231"/>
      <c r="O1566" s="231"/>
      <c r="P1566" s="231"/>
      <c r="Q1566" s="231"/>
    </row>
    <row r="1567" spans="6:17">
      <c r="F1567" s="231"/>
      <c r="G1567" s="231"/>
      <c r="H1567" s="231"/>
      <c r="I1567" s="231"/>
      <c r="J1567" s="231"/>
      <c r="K1567" s="231"/>
      <c r="L1567" s="231"/>
      <c r="M1567" s="231"/>
      <c r="N1567" s="231"/>
      <c r="O1567" s="231"/>
      <c r="P1567" s="231"/>
      <c r="Q1567" s="231"/>
    </row>
    <row r="1568" spans="6:17">
      <c r="F1568" s="231"/>
      <c r="G1568" s="231"/>
      <c r="H1568" s="231"/>
      <c r="I1568" s="231"/>
      <c r="J1568" s="231"/>
      <c r="K1568" s="231"/>
      <c r="L1568" s="231"/>
      <c r="M1568" s="231"/>
      <c r="N1568" s="231"/>
      <c r="O1568" s="231"/>
      <c r="P1568" s="231"/>
      <c r="Q1568" s="231"/>
    </row>
    <row r="1569" spans="6:17">
      <c r="F1569" s="231"/>
      <c r="G1569" s="231"/>
      <c r="H1569" s="231"/>
      <c r="I1569" s="231"/>
      <c r="J1569" s="231"/>
      <c r="K1569" s="231"/>
      <c r="L1569" s="231"/>
      <c r="M1569" s="231"/>
      <c r="N1569" s="231"/>
      <c r="O1569" s="231"/>
      <c r="P1569" s="231"/>
      <c r="Q1569" s="231"/>
    </row>
    <row r="1570" spans="6:17">
      <c r="F1570" s="231"/>
      <c r="G1570" s="231"/>
      <c r="H1570" s="231"/>
      <c r="I1570" s="231"/>
      <c r="J1570" s="231"/>
      <c r="K1570" s="231"/>
      <c r="L1570" s="231"/>
      <c r="M1570" s="231"/>
      <c r="N1570" s="231"/>
      <c r="O1570" s="231"/>
      <c r="P1570" s="231"/>
      <c r="Q1570" s="231"/>
    </row>
    <row r="1571" spans="6:17">
      <c r="F1571" s="231"/>
      <c r="G1571" s="231"/>
      <c r="H1571" s="231"/>
      <c r="I1571" s="231"/>
      <c r="J1571" s="231"/>
      <c r="K1571" s="231"/>
      <c r="L1571" s="231"/>
      <c r="M1571" s="231"/>
      <c r="N1571" s="231"/>
      <c r="O1571" s="231"/>
      <c r="P1571" s="231"/>
      <c r="Q1571" s="231"/>
    </row>
    <row r="1572" spans="6:17">
      <c r="F1572" s="231"/>
      <c r="G1572" s="231"/>
      <c r="H1572" s="231"/>
      <c r="I1572" s="231"/>
      <c r="J1572" s="231"/>
      <c r="K1572" s="231"/>
      <c r="L1572" s="231"/>
      <c r="M1572" s="231"/>
      <c r="N1572" s="231"/>
      <c r="O1572" s="231"/>
      <c r="P1572" s="231"/>
      <c r="Q1572" s="231"/>
    </row>
    <row r="1573" spans="6:17">
      <c r="F1573" s="231"/>
      <c r="G1573" s="231"/>
      <c r="H1573" s="231"/>
      <c r="I1573" s="231"/>
      <c r="J1573" s="231"/>
      <c r="K1573" s="231"/>
      <c r="L1573" s="231"/>
      <c r="M1573" s="231"/>
      <c r="N1573" s="231"/>
      <c r="O1573" s="231"/>
      <c r="P1573" s="231"/>
      <c r="Q1573" s="231"/>
    </row>
    <row r="1574" spans="6:17">
      <c r="F1574" s="231"/>
      <c r="G1574" s="231"/>
      <c r="H1574" s="231"/>
      <c r="I1574" s="231"/>
      <c r="J1574" s="231"/>
      <c r="K1574" s="231"/>
      <c r="L1574" s="231"/>
      <c r="M1574" s="231"/>
      <c r="N1574" s="231"/>
      <c r="O1574" s="231"/>
      <c r="P1574" s="231"/>
      <c r="Q1574" s="231"/>
    </row>
    <row r="1575" spans="6:17">
      <c r="F1575" s="231"/>
      <c r="G1575" s="231"/>
      <c r="H1575" s="231"/>
      <c r="I1575" s="231"/>
      <c r="J1575" s="231"/>
      <c r="K1575" s="231"/>
      <c r="L1575" s="231"/>
      <c r="M1575" s="231"/>
      <c r="N1575" s="231"/>
      <c r="O1575" s="231"/>
      <c r="P1575" s="231"/>
      <c r="Q1575" s="231"/>
    </row>
    <row r="1576" spans="6:17">
      <c r="F1576" s="231"/>
      <c r="G1576" s="231"/>
      <c r="H1576" s="231"/>
      <c r="I1576" s="231"/>
      <c r="J1576" s="231"/>
      <c r="K1576" s="231"/>
      <c r="L1576" s="231"/>
      <c r="M1576" s="231"/>
      <c r="N1576" s="231"/>
      <c r="O1576" s="231"/>
      <c r="P1576" s="231"/>
      <c r="Q1576" s="231"/>
    </row>
    <row r="1577" spans="6:17">
      <c r="F1577" s="231"/>
      <c r="G1577" s="231"/>
      <c r="H1577" s="231"/>
      <c r="I1577" s="231"/>
      <c r="J1577" s="231"/>
      <c r="K1577" s="231"/>
      <c r="L1577" s="231"/>
      <c r="M1577" s="231"/>
      <c r="N1577" s="231"/>
      <c r="O1577" s="231"/>
      <c r="P1577" s="231"/>
      <c r="Q1577" s="231"/>
    </row>
    <row r="1578" spans="6:17">
      <c r="F1578" s="231"/>
      <c r="G1578" s="231"/>
      <c r="H1578" s="231"/>
      <c r="I1578" s="231"/>
      <c r="J1578" s="231"/>
      <c r="K1578" s="231"/>
      <c r="L1578" s="231"/>
      <c r="M1578" s="231"/>
      <c r="N1578" s="231"/>
      <c r="O1578" s="231"/>
      <c r="P1578" s="231"/>
      <c r="Q1578" s="231"/>
    </row>
    <row r="1579" spans="6:17">
      <c r="F1579" s="231"/>
      <c r="G1579" s="231"/>
      <c r="H1579" s="231"/>
      <c r="I1579" s="231"/>
      <c r="J1579" s="231"/>
      <c r="K1579" s="231"/>
      <c r="L1579" s="231"/>
      <c r="M1579" s="231"/>
      <c r="N1579" s="231"/>
      <c r="O1579" s="231"/>
      <c r="P1579" s="231"/>
      <c r="Q1579" s="231"/>
    </row>
    <row r="1580" spans="6:17">
      <c r="F1580" s="231"/>
      <c r="G1580" s="231"/>
      <c r="H1580" s="231"/>
      <c r="I1580" s="231"/>
      <c r="J1580" s="231"/>
      <c r="K1580" s="231"/>
      <c r="L1580" s="231"/>
      <c r="M1580" s="231"/>
      <c r="N1580" s="231"/>
      <c r="O1580" s="231"/>
      <c r="P1580" s="231"/>
      <c r="Q1580" s="231"/>
    </row>
    <row r="1581" spans="6:17">
      <c r="F1581" s="231"/>
      <c r="G1581" s="231"/>
      <c r="H1581" s="231"/>
      <c r="I1581" s="231"/>
      <c r="J1581" s="231"/>
      <c r="K1581" s="231"/>
      <c r="L1581" s="231"/>
      <c r="M1581" s="231"/>
      <c r="N1581" s="231"/>
      <c r="O1581" s="231"/>
      <c r="P1581" s="231"/>
      <c r="Q1581" s="231"/>
    </row>
    <row r="1582" spans="6:17">
      <c r="F1582" s="231"/>
      <c r="G1582" s="231"/>
      <c r="H1582" s="231"/>
      <c r="I1582" s="231"/>
      <c r="J1582" s="231"/>
      <c r="K1582" s="231"/>
      <c r="L1582" s="231"/>
      <c r="M1582" s="231"/>
      <c r="N1582" s="231"/>
      <c r="O1582" s="231"/>
      <c r="P1582" s="231"/>
      <c r="Q1582" s="231"/>
    </row>
    <row r="1583" spans="6:17">
      <c r="F1583" s="231"/>
      <c r="G1583" s="231"/>
      <c r="H1583" s="231"/>
      <c r="I1583" s="231"/>
      <c r="J1583" s="231"/>
      <c r="K1583" s="231"/>
      <c r="L1583" s="231"/>
      <c r="M1583" s="231"/>
      <c r="N1583" s="231"/>
      <c r="O1583" s="231"/>
      <c r="P1583" s="231"/>
      <c r="Q1583" s="231"/>
    </row>
    <row r="1584" spans="6:17">
      <c r="F1584" s="231"/>
      <c r="G1584" s="231"/>
      <c r="H1584" s="231"/>
      <c r="I1584" s="231"/>
      <c r="J1584" s="231"/>
      <c r="K1584" s="231"/>
      <c r="L1584" s="231"/>
      <c r="M1584" s="231"/>
      <c r="N1584" s="231"/>
      <c r="O1584" s="231"/>
      <c r="P1584" s="231"/>
      <c r="Q1584" s="231"/>
    </row>
    <row r="1585" spans="6:17">
      <c r="F1585" s="231"/>
      <c r="G1585" s="231"/>
      <c r="H1585" s="231"/>
      <c r="I1585" s="231"/>
      <c r="J1585" s="231"/>
      <c r="K1585" s="231"/>
      <c r="L1585" s="231"/>
      <c r="M1585" s="231"/>
      <c r="N1585" s="231"/>
      <c r="O1585" s="231"/>
      <c r="P1585" s="231"/>
      <c r="Q1585" s="231"/>
    </row>
    <row r="1586" spans="6:17">
      <c r="F1586" s="231"/>
      <c r="G1586" s="231"/>
      <c r="H1586" s="231"/>
      <c r="I1586" s="231"/>
      <c r="J1586" s="231"/>
      <c r="K1586" s="231"/>
      <c r="L1586" s="231"/>
      <c r="M1586" s="231"/>
      <c r="N1586" s="231"/>
      <c r="O1586" s="231"/>
      <c r="P1586" s="231"/>
      <c r="Q1586" s="231"/>
    </row>
    <row r="1587" spans="6:17">
      <c r="F1587" s="231"/>
      <c r="G1587" s="231"/>
      <c r="H1587" s="231"/>
      <c r="I1587" s="231"/>
      <c r="J1587" s="231"/>
      <c r="K1587" s="231"/>
      <c r="L1587" s="231"/>
      <c r="M1587" s="231"/>
      <c r="N1587" s="231"/>
      <c r="O1587" s="231"/>
      <c r="P1587" s="231"/>
      <c r="Q1587" s="231"/>
    </row>
    <row r="1588" spans="6:17">
      <c r="F1588" s="231"/>
      <c r="G1588" s="231"/>
      <c r="H1588" s="231"/>
      <c r="I1588" s="231"/>
      <c r="J1588" s="231"/>
      <c r="K1588" s="231"/>
      <c r="L1588" s="231"/>
      <c r="M1588" s="231"/>
      <c r="N1588" s="231"/>
      <c r="O1588" s="231"/>
      <c r="P1588" s="231"/>
      <c r="Q1588" s="231"/>
    </row>
    <row r="1589" spans="6:17">
      <c r="F1589" s="231"/>
      <c r="G1589" s="231"/>
      <c r="H1589" s="231"/>
      <c r="I1589" s="231"/>
      <c r="J1589" s="231"/>
      <c r="K1589" s="231"/>
      <c r="L1589" s="231"/>
      <c r="M1589" s="231"/>
      <c r="N1589" s="231"/>
      <c r="O1589" s="231"/>
      <c r="P1589" s="231"/>
      <c r="Q1589" s="231"/>
    </row>
    <row r="1590" spans="6:17">
      <c r="F1590" s="231"/>
      <c r="G1590" s="231"/>
      <c r="H1590" s="231"/>
      <c r="I1590" s="231"/>
      <c r="J1590" s="231"/>
      <c r="K1590" s="231"/>
      <c r="L1590" s="231"/>
      <c r="M1590" s="231"/>
      <c r="N1590" s="231"/>
      <c r="O1590" s="231"/>
      <c r="P1590" s="231"/>
      <c r="Q1590" s="231"/>
    </row>
    <row r="1591" spans="6:17">
      <c r="F1591" s="231"/>
      <c r="G1591" s="231"/>
      <c r="H1591" s="231"/>
      <c r="I1591" s="231"/>
      <c r="J1591" s="231"/>
      <c r="K1591" s="231"/>
      <c r="L1591" s="231"/>
      <c r="M1591" s="231"/>
      <c r="N1591" s="231"/>
      <c r="O1591" s="231"/>
      <c r="P1591" s="231"/>
      <c r="Q1591" s="231"/>
    </row>
    <row r="1592" spans="6:17">
      <c r="F1592" s="231"/>
      <c r="G1592" s="231"/>
      <c r="H1592" s="231"/>
      <c r="I1592" s="231"/>
      <c r="J1592" s="231"/>
      <c r="K1592" s="231"/>
      <c r="L1592" s="231"/>
      <c r="M1592" s="231"/>
      <c r="N1592" s="231"/>
      <c r="O1592" s="231"/>
      <c r="P1592" s="231"/>
      <c r="Q1592" s="231"/>
    </row>
    <row r="1593" spans="6:17">
      <c r="F1593" s="231"/>
      <c r="G1593" s="231"/>
      <c r="H1593" s="231"/>
      <c r="I1593" s="231"/>
      <c r="J1593" s="231"/>
      <c r="K1593" s="231"/>
      <c r="L1593" s="231"/>
      <c r="M1593" s="231"/>
      <c r="N1593" s="231"/>
      <c r="O1593" s="231"/>
      <c r="P1593" s="231"/>
      <c r="Q1593" s="231"/>
    </row>
    <row r="1594" spans="6:17">
      <c r="F1594" s="231"/>
      <c r="G1594" s="231"/>
      <c r="H1594" s="231"/>
      <c r="I1594" s="231"/>
      <c r="J1594" s="231"/>
      <c r="K1594" s="231"/>
      <c r="L1594" s="231"/>
      <c r="M1594" s="231"/>
      <c r="N1594" s="231"/>
      <c r="O1594" s="231"/>
      <c r="P1594" s="231"/>
      <c r="Q1594" s="231"/>
    </row>
    <row r="1595" spans="6:17">
      <c r="F1595" s="231"/>
      <c r="G1595" s="231"/>
      <c r="H1595" s="231"/>
      <c r="I1595" s="231"/>
      <c r="J1595" s="231"/>
      <c r="K1595" s="231"/>
      <c r="L1595" s="231"/>
      <c r="M1595" s="231"/>
      <c r="N1595" s="231"/>
      <c r="O1595" s="231"/>
      <c r="P1595" s="231"/>
      <c r="Q1595" s="231"/>
    </row>
    <row r="1596" spans="6:17">
      <c r="F1596" s="231"/>
      <c r="G1596" s="231"/>
      <c r="H1596" s="231"/>
      <c r="I1596" s="231"/>
      <c r="J1596" s="231"/>
      <c r="K1596" s="231"/>
      <c r="L1596" s="231"/>
      <c r="M1596" s="231"/>
      <c r="N1596" s="231"/>
      <c r="O1596" s="231"/>
      <c r="P1596" s="231"/>
      <c r="Q1596" s="231"/>
    </row>
    <row r="1597" spans="6:17">
      <c r="F1597" s="231"/>
      <c r="G1597" s="231"/>
      <c r="H1597" s="231"/>
      <c r="I1597" s="231"/>
      <c r="J1597" s="231"/>
      <c r="K1597" s="231"/>
      <c r="L1597" s="231"/>
      <c r="M1597" s="231"/>
      <c r="N1597" s="231"/>
      <c r="O1597" s="231"/>
      <c r="P1597" s="231"/>
      <c r="Q1597" s="231"/>
    </row>
    <row r="1598" spans="6:17">
      <c r="F1598" s="231"/>
      <c r="G1598" s="231"/>
      <c r="H1598" s="231"/>
      <c r="I1598" s="231"/>
      <c r="J1598" s="231"/>
      <c r="K1598" s="231"/>
      <c r="L1598" s="231"/>
      <c r="M1598" s="231"/>
      <c r="N1598" s="231"/>
      <c r="O1598" s="231"/>
      <c r="P1598" s="231"/>
      <c r="Q1598" s="231"/>
    </row>
    <row r="1599" spans="6:17">
      <c r="F1599" s="231"/>
      <c r="G1599" s="231"/>
      <c r="H1599" s="231"/>
      <c r="I1599" s="231"/>
      <c r="J1599" s="231"/>
      <c r="K1599" s="231"/>
      <c r="L1599" s="231"/>
      <c r="M1599" s="231"/>
      <c r="N1599" s="231"/>
      <c r="O1599" s="231"/>
      <c r="P1599" s="231"/>
      <c r="Q1599" s="231"/>
    </row>
    <row r="1600" spans="6:17">
      <c r="F1600" s="231"/>
      <c r="G1600" s="231"/>
      <c r="H1600" s="231"/>
      <c r="I1600" s="231"/>
      <c r="J1600" s="231"/>
      <c r="K1600" s="231"/>
      <c r="L1600" s="231"/>
      <c r="M1600" s="231"/>
      <c r="N1600" s="231"/>
      <c r="O1600" s="231"/>
      <c r="P1600" s="231"/>
      <c r="Q1600" s="231"/>
    </row>
    <row r="1601" spans="6:17">
      <c r="F1601" s="231"/>
      <c r="G1601" s="231"/>
      <c r="H1601" s="231"/>
      <c r="I1601" s="231"/>
      <c r="J1601" s="231"/>
      <c r="K1601" s="231"/>
      <c r="L1601" s="231"/>
      <c r="M1601" s="231"/>
      <c r="N1601" s="231"/>
      <c r="O1601" s="231"/>
      <c r="P1601" s="231"/>
      <c r="Q1601" s="231"/>
    </row>
    <row r="1602" spans="6:17">
      <c r="F1602" s="231"/>
      <c r="G1602" s="231"/>
      <c r="H1602" s="231"/>
      <c r="I1602" s="231"/>
      <c r="J1602" s="231"/>
      <c r="K1602" s="231"/>
      <c r="L1602" s="231"/>
      <c r="M1602" s="231"/>
      <c r="N1602" s="231"/>
      <c r="O1602" s="231"/>
      <c r="P1602" s="231"/>
      <c r="Q1602" s="231"/>
    </row>
    <row r="1603" spans="6:17">
      <c r="F1603" s="231"/>
      <c r="G1603" s="231"/>
      <c r="H1603" s="231"/>
      <c r="I1603" s="231"/>
      <c r="J1603" s="231"/>
      <c r="K1603" s="231"/>
      <c r="L1603" s="231"/>
      <c r="M1603" s="231"/>
      <c r="N1603" s="231"/>
      <c r="O1603" s="231"/>
      <c r="P1603" s="231"/>
      <c r="Q1603" s="231"/>
    </row>
    <row r="1604" spans="6:17">
      <c r="F1604" s="231"/>
      <c r="G1604" s="231"/>
      <c r="H1604" s="231"/>
      <c r="I1604" s="231"/>
      <c r="J1604" s="231"/>
      <c r="K1604" s="231"/>
      <c r="L1604" s="231"/>
      <c r="M1604" s="231"/>
      <c r="N1604" s="231"/>
      <c r="O1604" s="231"/>
      <c r="P1604" s="231"/>
      <c r="Q1604" s="231"/>
    </row>
    <row r="1605" spans="6:17">
      <c r="F1605" s="231"/>
      <c r="G1605" s="231"/>
      <c r="H1605" s="231"/>
      <c r="I1605" s="231"/>
      <c r="J1605" s="231"/>
      <c r="K1605" s="231"/>
      <c r="L1605" s="231"/>
      <c r="M1605" s="231"/>
      <c r="N1605" s="231"/>
      <c r="O1605" s="231"/>
      <c r="P1605" s="231"/>
      <c r="Q1605" s="231"/>
    </row>
    <row r="1606" spans="6:17">
      <c r="F1606" s="231"/>
      <c r="G1606" s="231"/>
      <c r="H1606" s="231"/>
      <c r="I1606" s="231"/>
      <c r="J1606" s="231"/>
      <c r="K1606" s="231"/>
      <c r="L1606" s="231"/>
      <c r="M1606" s="231"/>
      <c r="N1606" s="231"/>
      <c r="O1606" s="231"/>
      <c r="P1606" s="231"/>
      <c r="Q1606" s="231"/>
    </row>
    <row r="1607" spans="6:17">
      <c r="F1607" s="231"/>
      <c r="G1607" s="231"/>
      <c r="H1607" s="231"/>
      <c r="I1607" s="231"/>
      <c r="J1607" s="231"/>
      <c r="K1607" s="231"/>
      <c r="L1607" s="231"/>
      <c r="M1607" s="231"/>
      <c r="N1607" s="231"/>
      <c r="O1607" s="231"/>
      <c r="P1607" s="231"/>
      <c r="Q1607" s="231"/>
    </row>
    <row r="1608" spans="6:17">
      <c r="F1608" s="231"/>
      <c r="G1608" s="231"/>
      <c r="H1608" s="231"/>
      <c r="I1608" s="231"/>
      <c r="J1608" s="231"/>
      <c r="K1608" s="231"/>
      <c r="L1608" s="231"/>
      <c r="M1608" s="231"/>
      <c r="N1608" s="231"/>
      <c r="O1608" s="231"/>
      <c r="P1608" s="231"/>
      <c r="Q1608" s="231"/>
    </row>
    <row r="1609" spans="6:17">
      <c r="F1609" s="231"/>
      <c r="G1609" s="231"/>
      <c r="H1609" s="231"/>
      <c r="I1609" s="231"/>
      <c r="J1609" s="231"/>
      <c r="K1609" s="231"/>
      <c r="L1609" s="231"/>
      <c r="M1609" s="231"/>
      <c r="N1609" s="231"/>
      <c r="O1609" s="231"/>
      <c r="P1609" s="231"/>
      <c r="Q1609" s="231"/>
    </row>
    <row r="1610" spans="6:17">
      <c r="F1610" s="231"/>
      <c r="G1610" s="231"/>
      <c r="H1610" s="231"/>
      <c r="I1610" s="231"/>
      <c r="J1610" s="231"/>
      <c r="K1610" s="231"/>
      <c r="L1610" s="231"/>
      <c r="M1610" s="231"/>
      <c r="N1610" s="231"/>
      <c r="O1610" s="231"/>
      <c r="P1610" s="231"/>
      <c r="Q1610" s="231"/>
    </row>
    <row r="1611" spans="6:17">
      <c r="F1611" s="231"/>
      <c r="G1611" s="231"/>
      <c r="H1611" s="231"/>
      <c r="I1611" s="231"/>
      <c r="J1611" s="231"/>
      <c r="K1611" s="231"/>
      <c r="L1611" s="231"/>
      <c r="M1611" s="231"/>
      <c r="N1611" s="231"/>
      <c r="O1611" s="231"/>
      <c r="P1611" s="231"/>
      <c r="Q1611" s="231"/>
    </row>
    <row r="1612" spans="6:17">
      <c r="F1612" s="231"/>
      <c r="G1612" s="231"/>
      <c r="H1612" s="231"/>
      <c r="I1612" s="231"/>
      <c r="J1612" s="231"/>
      <c r="K1612" s="231"/>
      <c r="L1612" s="231"/>
      <c r="M1612" s="231"/>
      <c r="N1612" s="231"/>
      <c r="O1612" s="231"/>
      <c r="P1612" s="231"/>
      <c r="Q1612" s="231"/>
    </row>
    <row r="1613" spans="6:17">
      <c r="F1613" s="231"/>
      <c r="G1613" s="231"/>
      <c r="H1613" s="231"/>
      <c r="I1613" s="231"/>
      <c r="J1613" s="231"/>
      <c r="K1613" s="231"/>
      <c r="L1613" s="231"/>
      <c r="M1613" s="231"/>
      <c r="N1613" s="231"/>
      <c r="O1613" s="231"/>
      <c r="P1613" s="231"/>
      <c r="Q1613" s="231"/>
    </row>
    <row r="1614" spans="6:17">
      <c r="F1614" s="231"/>
      <c r="G1614" s="231"/>
      <c r="H1614" s="231"/>
      <c r="I1614" s="231"/>
      <c r="J1614" s="231"/>
      <c r="K1614" s="231"/>
      <c r="L1614" s="231"/>
      <c r="M1614" s="231"/>
      <c r="N1614" s="231"/>
      <c r="O1614" s="231"/>
      <c r="P1614" s="231"/>
      <c r="Q1614" s="231"/>
    </row>
    <row r="1615" spans="6:17">
      <c r="F1615" s="231"/>
      <c r="G1615" s="231"/>
      <c r="H1615" s="231"/>
      <c r="I1615" s="231"/>
      <c r="J1615" s="231"/>
      <c r="K1615" s="231"/>
      <c r="L1615" s="231"/>
      <c r="M1615" s="231"/>
      <c r="N1615" s="231"/>
      <c r="O1615" s="231"/>
      <c r="P1615" s="231"/>
      <c r="Q1615" s="231"/>
    </row>
    <row r="1616" spans="6:17">
      <c r="F1616" s="231"/>
      <c r="G1616" s="231"/>
      <c r="H1616" s="231"/>
      <c r="I1616" s="231"/>
      <c r="J1616" s="231"/>
      <c r="K1616" s="231"/>
      <c r="L1616" s="231"/>
      <c r="M1616" s="231"/>
      <c r="N1616" s="231"/>
      <c r="O1616" s="231"/>
      <c r="P1616" s="231"/>
      <c r="Q1616" s="231"/>
    </row>
    <row r="1617" spans="6:17">
      <c r="F1617" s="231"/>
      <c r="G1617" s="231"/>
      <c r="H1617" s="231"/>
      <c r="I1617" s="231"/>
      <c r="J1617" s="231"/>
      <c r="K1617" s="231"/>
      <c r="L1617" s="231"/>
      <c r="M1617" s="231"/>
      <c r="N1617" s="231"/>
      <c r="O1617" s="231"/>
      <c r="P1617" s="231"/>
      <c r="Q1617" s="231"/>
    </row>
    <row r="1618" spans="6:17">
      <c r="F1618" s="231"/>
      <c r="G1618" s="231"/>
      <c r="H1618" s="231"/>
      <c r="I1618" s="231"/>
      <c r="J1618" s="231"/>
      <c r="K1618" s="231"/>
      <c r="L1618" s="231"/>
      <c r="M1618" s="231"/>
      <c r="N1618" s="231"/>
      <c r="O1618" s="231"/>
      <c r="P1618" s="231"/>
      <c r="Q1618" s="231"/>
    </row>
    <row r="1619" spans="6:17">
      <c r="F1619" s="231"/>
      <c r="G1619" s="231"/>
      <c r="H1619" s="231"/>
      <c r="I1619" s="231"/>
      <c r="J1619" s="231"/>
      <c r="K1619" s="231"/>
      <c r="L1619" s="231"/>
      <c r="M1619" s="231"/>
      <c r="N1619" s="231"/>
      <c r="O1619" s="231"/>
      <c r="P1619" s="231"/>
      <c r="Q1619" s="231"/>
    </row>
    <row r="1620" spans="6:17">
      <c r="F1620" s="231"/>
      <c r="G1620" s="231"/>
      <c r="H1620" s="231"/>
      <c r="I1620" s="231"/>
      <c r="J1620" s="231"/>
      <c r="K1620" s="231"/>
      <c r="L1620" s="231"/>
      <c r="M1620" s="231"/>
      <c r="N1620" s="231"/>
      <c r="O1620" s="231"/>
      <c r="P1620" s="231"/>
      <c r="Q1620" s="231"/>
    </row>
    <row r="1621" spans="6:17">
      <c r="F1621" s="231"/>
      <c r="G1621" s="231"/>
      <c r="H1621" s="231"/>
      <c r="I1621" s="231"/>
      <c r="J1621" s="231"/>
      <c r="K1621" s="231"/>
      <c r="L1621" s="231"/>
      <c r="M1621" s="231"/>
      <c r="N1621" s="231"/>
      <c r="O1621" s="231"/>
      <c r="P1621" s="231"/>
      <c r="Q1621" s="231"/>
    </row>
    <row r="1622" spans="6:17">
      <c r="F1622" s="231"/>
      <c r="G1622" s="231"/>
      <c r="H1622" s="231"/>
      <c r="I1622" s="231"/>
      <c r="J1622" s="231"/>
      <c r="K1622" s="231"/>
      <c r="L1622" s="231"/>
      <c r="M1622" s="231"/>
      <c r="N1622" s="231"/>
      <c r="O1622" s="231"/>
      <c r="P1622" s="231"/>
      <c r="Q1622" s="231"/>
    </row>
    <row r="1623" spans="6:17">
      <c r="F1623" s="231"/>
      <c r="G1623" s="231"/>
      <c r="H1623" s="231"/>
      <c r="I1623" s="231"/>
      <c r="J1623" s="231"/>
      <c r="K1623" s="231"/>
      <c r="L1623" s="231"/>
      <c r="M1623" s="231"/>
      <c r="N1623" s="231"/>
      <c r="O1623" s="231"/>
      <c r="P1623" s="231"/>
      <c r="Q1623" s="231"/>
    </row>
    <row r="1624" spans="6:17">
      <c r="F1624" s="231"/>
      <c r="G1624" s="231"/>
      <c r="H1624" s="231"/>
      <c r="I1624" s="231"/>
      <c r="J1624" s="231"/>
      <c r="K1624" s="231"/>
      <c r="L1624" s="231"/>
      <c r="M1624" s="231"/>
      <c r="N1624" s="231"/>
      <c r="O1624" s="231"/>
      <c r="P1624" s="231"/>
      <c r="Q1624" s="231"/>
    </row>
    <row r="1625" spans="6:17">
      <c r="F1625" s="231"/>
      <c r="G1625" s="231"/>
      <c r="H1625" s="231"/>
      <c r="I1625" s="231"/>
      <c r="J1625" s="231"/>
      <c r="K1625" s="231"/>
      <c r="L1625" s="231"/>
      <c r="M1625" s="231"/>
      <c r="N1625" s="231"/>
      <c r="O1625" s="231"/>
      <c r="P1625" s="231"/>
      <c r="Q1625" s="231"/>
    </row>
    <row r="1626" spans="6:17">
      <c r="F1626" s="231"/>
      <c r="G1626" s="231"/>
      <c r="H1626" s="231"/>
      <c r="I1626" s="231"/>
      <c r="J1626" s="231"/>
      <c r="K1626" s="231"/>
      <c r="L1626" s="231"/>
      <c r="M1626" s="231"/>
      <c r="N1626" s="231"/>
      <c r="O1626" s="231"/>
      <c r="P1626" s="231"/>
      <c r="Q1626" s="231"/>
    </row>
    <row r="1627" spans="6:17">
      <c r="F1627" s="231"/>
      <c r="G1627" s="231"/>
      <c r="H1627" s="231"/>
      <c r="I1627" s="231"/>
      <c r="J1627" s="231"/>
      <c r="K1627" s="231"/>
      <c r="L1627" s="231"/>
      <c r="M1627" s="231"/>
      <c r="N1627" s="231"/>
      <c r="O1627" s="231"/>
      <c r="P1627" s="231"/>
      <c r="Q1627" s="231"/>
    </row>
    <row r="1628" spans="6:17">
      <c r="F1628" s="231"/>
      <c r="G1628" s="231"/>
      <c r="H1628" s="231"/>
      <c r="I1628" s="231"/>
      <c r="J1628" s="231"/>
      <c r="K1628" s="231"/>
      <c r="L1628" s="231"/>
      <c r="M1628" s="231"/>
      <c r="N1628" s="231"/>
      <c r="O1628" s="231"/>
      <c r="P1628" s="231"/>
      <c r="Q1628" s="231"/>
    </row>
    <row r="1629" spans="6:17">
      <c r="F1629" s="231"/>
      <c r="G1629" s="231"/>
      <c r="H1629" s="231"/>
      <c r="I1629" s="231"/>
      <c r="J1629" s="231"/>
      <c r="K1629" s="231"/>
      <c r="L1629" s="231"/>
      <c r="M1629" s="231"/>
      <c r="N1629" s="231"/>
      <c r="O1629" s="231"/>
      <c r="P1629" s="231"/>
      <c r="Q1629" s="231"/>
    </row>
    <row r="1630" spans="6:17">
      <c r="F1630" s="231"/>
      <c r="G1630" s="231"/>
      <c r="H1630" s="231"/>
      <c r="I1630" s="231"/>
      <c r="J1630" s="231"/>
      <c r="K1630" s="231"/>
      <c r="L1630" s="231"/>
      <c r="M1630" s="231"/>
      <c r="N1630" s="231"/>
      <c r="O1630" s="231"/>
      <c r="P1630" s="231"/>
      <c r="Q1630" s="231"/>
    </row>
    <row r="1631" spans="6:17">
      <c r="F1631" s="231"/>
      <c r="G1631" s="231"/>
      <c r="H1631" s="231"/>
      <c r="I1631" s="231"/>
      <c r="J1631" s="231"/>
      <c r="K1631" s="231"/>
      <c r="L1631" s="231"/>
      <c r="M1631" s="231"/>
      <c r="N1631" s="231"/>
      <c r="O1631" s="231"/>
      <c r="P1631" s="231"/>
      <c r="Q1631" s="231"/>
    </row>
    <row r="1632" spans="6:17">
      <c r="F1632" s="231"/>
      <c r="G1632" s="231"/>
      <c r="H1632" s="231"/>
      <c r="I1632" s="231"/>
      <c r="J1632" s="231"/>
      <c r="K1632" s="231"/>
      <c r="L1632" s="231"/>
      <c r="M1632" s="231"/>
      <c r="N1632" s="231"/>
      <c r="O1632" s="231"/>
      <c r="P1632" s="231"/>
      <c r="Q1632" s="231"/>
    </row>
    <row r="1633" spans="6:17">
      <c r="F1633" s="231"/>
      <c r="G1633" s="231"/>
      <c r="H1633" s="231"/>
      <c r="I1633" s="231"/>
      <c r="J1633" s="231"/>
      <c r="K1633" s="231"/>
      <c r="L1633" s="231"/>
      <c r="M1633" s="231"/>
      <c r="N1633" s="231"/>
      <c r="O1633" s="231"/>
      <c r="P1633" s="231"/>
      <c r="Q1633" s="231"/>
    </row>
    <row r="1634" spans="6:17">
      <c r="F1634" s="231"/>
      <c r="G1634" s="231"/>
      <c r="H1634" s="231"/>
      <c r="I1634" s="231"/>
      <c r="J1634" s="231"/>
      <c r="K1634" s="231"/>
      <c r="L1634" s="231"/>
      <c r="M1634" s="231"/>
      <c r="N1634" s="231"/>
      <c r="O1634" s="231"/>
      <c r="P1634" s="231"/>
      <c r="Q1634" s="231"/>
    </row>
    <row r="1635" spans="6:17">
      <c r="F1635" s="231"/>
      <c r="G1635" s="231"/>
      <c r="H1635" s="231"/>
      <c r="I1635" s="231"/>
      <c r="J1635" s="231"/>
      <c r="K1635" s="231"/>
      <c r="L1635" s="231"/>
      <c r="M1635" s="231"/>
      <c r="N1635" s="231"/>
      <c r="O1635" s="231"/>
      <c r="P1635" s="231"/>
      <c r="Q1635" s="231"/>
    </row>
    <row r="1636" spans="6:17">
      <c r="F1636" s="231"/>
      <c r="G1636" s="231"/>
      <c r="H1636" s="231"/>
      <c r="I1636" s="231"/>
      <c r="J1636" s="231"/>
      <c r="K1636" s="231"/>
      <c r="L1636" s="231"/>
      <c r="M1636" s="231"/>
      <c r="N1636" s="231"/>
      <c r="O1636" s="231"/>
      <c r="P1636" s="231"/>
      <c r="Q1636" s="231"/>
    </row>
    <row r="1637" spans="6:17">
      <c r="F1637" s="231"/>
      <c r="G1637" s="231"/>
      <c r="H1637" s="231"/>
      <c r="I1637" s="231"/>
      <c r="J1637" s="231"/>
      <c r="K1637" s="231"/>
      <c r="L1637" s="231"/>
      <c r="M1637" s="231"/>
      <c r="N1637" s="231"/>
      <c r="O1637" s="231"/>
      <c r="P1637" s="231"/>
      <c r="Q1637" s="231"/>
    </row>
    <row r="1638" spans="6:17">
      <c r="F1638" s="231"/>
      <c r="G1638" s="231"/>
      <c r="H1638" s="231"/>
      <c r="I1638" s="231"/>
      <c r="J1638" s="231"/>
      <c r="K1638" s="231"/>
      <c r="L1638" s="231"/>
      <c r="M1638" s="231"/>
      <c r="N1638" s="231"/>
      <c r="O1638" s="231"/>
      <c r="P1638" s="231"/>
      <c r="Q1638" s="231"/>
    </row>
    <row r="1639" spans="6:17">
      <c r="F1639" s="231"/>
      <c r="G1639" s="231"/>
      <c r="H1639" s="231"/>
      <c r="I1639" s="231"/>
      <c r="J1639" s="231"/>
      <c r="K1639" s="231"/>
      <c r="L1639" s="231"/>
      <c r="M1639" s="231"/>
      <c r="N1639" s="231"/>
      <c r="O1639" s="231"/>
      <c r="P1639" s="231"/>
      <c r="Q1639" s="231"/>
    </row>
    <row r="1640" spans="6:17">
      <c r="F1640" s="231"/>
      <c r="G1640" s="231"/>
      <c r="H1640" s="231"/>
      <c r="I1640" s="231"/>
      <c r="J1640" s="231"/>
      <c r="K1640" s="231"/>
      <c r="L1640" s="231"/>
      <c r="M1640" s="231"/>
      <c r="N1640" s="231"/>
      <c r="O1640" s="231"/>
      <c r="P1640" s="231"/>
      <c r="Q1640" s="231"/>
    </row>
    <row r="1641" spans="6:17">
      <c r="F1641" s="231"/>
      <c r="G1641" s="231"/>
      <c r="H1641" s="231"/>
      <c r="I1641" s="231"/>
      <c r="J1641" s="231"/>
      <c r="K1641" s="231"/>
      <c r="L1641" s="231"/>
      <c r="M1641" s="231"/>
      <c r="N1641" s="231"/>
      <c r="O1641" s="231"/>
      <c r="P1641" s="231"/>
      <c r="Q1641" s="231"/>
    </row>
    <row r="1642" spans="6:17">
      <c r="F1642" s="231"/>
      <c r="G1642" s="231"/>
      <c r="H1642" s="231"/>
      <c r="I1642" s="231"/>
      <c r="J1642" s="231"/>
      <c r="K1642" s="231"/>
      <c r="L1642" s="231"/>
      <c r="M1642" s="231"/>
      <c r="N1642" s="231"/>
      <c r="O1642" s="231"/>
      <c r="P1642" s="231"/>
      <c r="Q1642" s="231"/>
    </row>
    <row r="1643" spans="6:17">
      <c r="F1643" s="231"/>
      <c r="G1643" s="231"/>
      <c r="H1643" s="231"/>
      <c r="I1643" s="231"/>
      <c r="J1643" s="231"/>
      <c r="K1643" s="231"/>
      <c r="L1643" s="231"/>
      <c r="M1643" s="231"/>
      <c r="N1643" s="231"/>
      <c r="O1643" s="231"/>
      <c r="P1643" s="231"/>
      <c r="Q1643" s="231"/>
    </row>
    <row r="1644" spans="6:17">
      <c r="F1644" s="231"/>
      <c r="G1644" s="231"/>
      <c r="H1644" s="231"/>
      <c r="I1644" s="231"/>
      <c r="J1644" s="231"/>
      <c r="K1644" s="231"/>
      <c r="L1644" s="231"/>
      <c r="M1644" s="231"/>
      <c r="N1644" s="231"/>
      <c r="O1644" s="231"/>
      <c r="P1644" s="231"/>
      <c r="Q1644" s="231"/>
    </row>
    <row r="1645" spans="6:17">
      <c r="F1645" s="231"/>
      <c r="G1645" s="231"/>
      <c r="H1645" s="231"/>
      <c r="I1645" s="231"/>
      <c r="J1645" s="231"/>
      <c r="K1645" s="231"/>
      <c r="L1645" s="231"/>
      <c r="M1645" s="231"/>
      <c r="N1645" s="231"/>
      <c r="O1645" s="231"/>
      <c r="P1645" s="231"/>
      <c r="Q1645" s="231"/>
    </row>
    <row r="1646" spans="6:17">
      <c r="F1646" s="231"/>
      <c r="G1646" s="231"/>
      <c r="H1646" s="231"/>
      <c r="I1646" s="231"/>
      <c r="J1646" s="231"/>
      <c r="K1646" s="231"/>
      <c r="L1646" s="231"/>
      <c r="M1646" s="231"/>
      <c r="N1646" s="231"/>
      <c r="O1646" s="231"/>
      <c r="P1646" s="231"/>
      <c r="Q1646" s="231"/>
    </row>
    <row r="1647" spans="6:17">
      <c r="F1647" s="231"/>
      <c r="G1647" s="231"/>
      <c r="H1647" s="231"/>
      <c r="I1647" s="231"/>
      <c r="J1647" s="231"/>
      <c r="K1647" s="231"/>
      <c r="L1647" s="231"/>
      <c r="M1647" s="231"/>
      <c r="N1647" s="231"/>
      <c r="O1647" s="231"/>
      <c r="P1647" s="231"/>
      <c r="Q1647" s="231"/>
    </row>
    <row r="1648" spans="6:17">
      <c r="F1648" s="231"/>
      <c r="G1648" s="231"/>
      <c r="H1648" s="231"/>
      <c r="I1648" s="231"/>
      <c r="J1648" s="231"/>
      <c r="K1648" s="231"/>
      <c r="L1648" s="231"/>
      <c r="M1648" s="231"/>
      <c r="N1648" s="231"/>
      <c r="O1648" s="231"/>
      <c r="P1648" s="231"/>
      <c r="Q1648" s="231"/>
    </row>
    <row r="1649" spans="6:17">
      <c r="F1649" s="231"/>
      <c r="G1649" s="231"/>
      <c r="H1649" s="231"/>
      <c r="I1649" s="231"/>
      <c r="J1649" s="231"/>
      <c r="K1649" s="231"/>
      <c r="L1649" s="231"/>
      <c r="M1649" s="231"/>
      <c r="N1649" s="231"/>
      <c r="O1649" s="231"/>
      <c r="P1649" s="231"/>
      <c r="Q1649" s="231"/>
    </row>
    <row r="1650" spans="6:17">
      <c r="F1650" s="231"/>
      <c r="G1650" s="231"/>
      <c r="H1650" s="231"/>
      <c r="I1650" s="231"/>
      <c r="J1650" s="231"/>
      <c r="K1650" s="231"/>
      <c r="L1650" s="231"/>
      <c r="M1650" s="231"/>
      <c r="N1650" s="231"/>
      <c r="O1650" s="231"/>
      <c r="P1650" s="231"/>
      <c r="Q1650" s="231"/>
    </row>
    <row r="1651" spans="6:17">
      <c r="F1651" s="231"/>
      <c r="G1651" s="231"/>
      <c r="H1651" s="231"/>
      <c r="I1651" s="231"/>
      <c r="J1651" s="231"/>
      <c r="K1651" s="231"/>
      <c r="L1651" s="231"/>
      <c r="M1651" s="231"/>
      <c r="N1651" s="231"/>
      <c r="O1651" s="231"/>
      <c r="P1651" s="231"/>
      <c r="Q1651" s="231"/>
    </row>
    <row r="1652" spans="6:17">
      <c r="F1652" s="231"/>
      <c r="G1652" s="231"/>
      <c r="H1652" s="231"/>
      <c r="I1652" s="231"/>
      <c r="J1652" s="231"/>
      <c r="K1652" s="231"/>
      <c r="L1652" s="231"/>
      <c r="M1652" s="231"/>
      <c r="N1652" s="231"/>
      <c r="O1652" s="231"/>
      <c r="P1652" s="231"/>
      <c r="Q1652" s="231"/>
    </row>
    <row r="1653" spans="6:17">
      <c r="F1653" s="231"/>
      <c r="G1653" s="231"/>
      <c r="H1653" s="231"/>
      <c r="I1653" s="231"/>
      <c r="J1653" s="231"/>
      <c r="K1653" s="231"/>
      <c r="L1653" s="231"/>
      <c r="M1653" s="231"/>
      <c r="N1653" s="231"/>
      <c r="O1653" s="231"/>
      <c r="P1653" s="231"/>
      <c r="Q1653" s="231"/>
    </row>
    <row r="1654" spans="6:17">
      <c r="F1654" s="231"/>
      <c r="G1654" s="231"/>
      <c r="H1654" s="231"/>
      <c r="I1654" s="231"/>
      <c r="J1654" s="231"/>
      <c r="K1654" s="231"/>
      <c r="L1654" s="231"/>
      <c r="M1654" s="231"/>
      <c r="N1654" s="231"/>
      <c r="O1654" s="231"/>
      <c r="P1654" s="231"/>
      <c r="Q1654" s="231"/>
    </row>
    <row r="1655" spans="6:17">
      <c r="F1655" s="231"/>
      <c r="G1655" s="231"/>
      <c r="H1655" s="231"/>
      <c r="I1655" s="231"/>
      <c r="J1655" s="231"/>
      <c r="K1655" s="231"/>
      <c r="L1655" s="231"/>
      <c r="M1655" s="231"/>
      <c r="N1655" s="231"/>
      <c r="O1655" s="231"/>
      <c r="P1655" s="231"/>
      <c r="Q1655" s="231"/>
    </row>
    <row r="1656" spans="6:17">
      <c r="F1656" s="231"/>
      <c r="G1656" s="231"/>
      <c r="H1656" s="231"/>
      <c r="I1656" s="231"/>
      <c r="J1656" s="231"/>
      <c r="K1656" s="231"/>
      <c r="L1656" s="231"/>
      <c r="M1656" s="231"/>
      <c r="N1656" s="231"/>
      <c r="O1656" s="231"/>
      <c r="P1656" s="231"/>
      <c r="Q1656" s="231"/>
    </row>
    <row r="1657" spans="6:17">
      <c r="F1657" s="231"/>
      <c r="G1657" s="231"/>
      <c r="H1657" s="231"/>
      <c r="I1657" s="231"/>
      <c r="J1657" s="231"/>
      <c r="K1657" s="231"/>
      <c r="L1657" s="231"/>
      <c r="M1657" s="231"/>
      <c r="N1657" s="231"/>
      <c r="O1657" s="231"/>
      <c r="P1657" s="231"/>
      <c r="Q1657" s="231"/>
    </row>
    <row r="1658" spans="6:17">
      <c r="F1658" s="231"/>
      <c r="G1658" s="231"/>
      <c r="H1658" s="231"/>
      <c r="I1658" s="231"/>
      <c r="J1658" s="231"/>
      <c r="K1658" s="231"/>
      <c r="L1658" s="231"/>
      <c r="M1658" s="231"/>
      <c r="N1658" s="231"/>
      <c r="O1658" s="231"/>
      <c r="P1658" s="231"/>
      <c r="Q1658" s="231"/>
    </row>
    <row r="1659" spans="6:17">
      <c r="F1659" s="231"/>
      <c r="G1659" s="231"/>
      <c r="H1659" s="231"/>
      <c r="I1659" s="231"/>
      <c r="J1659" s="231"/>
      <c r="K1659" s="231"/>
      <c r="L1659" s="231"/>
      <c r="M1659" s="231"/>
      <c r="N1659" s="231"/>
      <c r="O1659" s="231"/>
      <c r="P1659" s="231"/>
      <c r="Q1659" s="231"/>
    </row>
    <row r="1660" spans="6:17">
      <c r="F1660" s="231"/>
      <c r="G1660" s="231"/>
      <c r="H1660" s="231"/>
      <c r="I1660" s="231"/>
      <c r="J1660" s="231"/>
      <c r="K1660" s="231"/>
      <c r="L1660" s="231"/>
      <c r="M1660" s="231"/>
      <c r="N1660" s="231"/>
      <c r="O1660" s="231"/>
      <c r="P1660" s="231"/>
      <c r="Q1660" s="231"/>
    </row>
    <row r="1661" spans="6:17">
      <c r="F1661" s="231"/>
      <c r="G1661" s="231"/>
      <c r="H1661" s="231"/>
      <c r="I1661" s="231"/>
      <c r="J1661" s="231"/>
      <c r="K1661" s="231"/>
      <c r="L1661" s="231"/>
      <c r="M1661" s="231"/>
      <c r="N1661" s="231"/>
      <c r="O1661" s="231"/>
      <c r="P1661" s="231"/>
      <c r="Q1661" s="231"/>
    </row>
    <row r="1662" spans="6:17">
      <c r="F1662" s="231"/>
      <c r="G1662" s="231"/>
      <c r="H1662" s="231"/>
      <c r="I1662" s="231"/>
      <c r="J1662" s="231"/>
      <c r="K1662" s="231"/>
      <c r="L1662" s="231"/>
      <c r="M1662" s="231"/>
      <c r="N1662" s="231"/>
      <c r="O1662" s="231"/>
      <c r="P1662" s="231"/>
      <c r="Q1662" s="231"/>
    </row>
    <row r="1663" spans="6:17">
      <c r="F1663" s="231"/>
      <c r="G1663" s="231"/>
      <c r="H1663" s="231"/>
      <c r="I1663" s="231"/>
      <c r="J1663" s="231"/>
      <c r="K1663" s="231"/>
      <c r="L1663" s="231"/>
      <c r="M1663" s="231"/>
      <c r="N1663" s="231"/>
      <c r="O1663" s="231"/>
      <c r="P1663" s="231"/>
      <c r="Q1663" s="231"/>
    </row>
    <row r="1664" spans="6:17">
      <c r="F1664" s="231"/>
      <c r="G1664" s="231"/>
      <c r="H1664" s="231"/>
      <c r="I1664" s="231"/>
      <c r="J1664" s="231"/>
      <c r="K1664" s="231"/>
      <c r="L1664" s="231"/>
      <c r="M1664" s="231"/>
      <c r="N1664" s="231"/>
      <c r="O1664" s="231"/>
      <c r="P1664" s="231"/>
      <c r="Q1664" s="231"/>
    </row>
    <row r="1665" spans="6:17">
      <c r="F1665" s="231"/>
      <c r="G1665" s="231"/>
      <c r="H1665" s="231"/>
      <c r="I1665" s="231"/>
      <c r="J1665" s="231"/>
      <c r="K1665" s="231"/>
      <c r="L1665" s="231"/>
      <c r="M1665" s="231"/>
      <c r="N1665" s="231"/>
      <c r="O1665" s="231"/>
      <c r="P1665" s="231"/>
      <c r="Q1665" s="231"/>
    </row>
    <row r="1666" spans="6:17">
      <c r="F1666" s="231"/>
      <c r="G1666" s="231"/>
      <c r="H1666" s="231"/>
      <c r="I1666" s="231"/>
      <c r="J1666" s="231"/>
      <c r="K1666" s="231"/>
      <c r="L1666" s="231"/>
      <c r="M1666" s="231"/>
      <c r="N1666" s="231"/>
      <c r="O1666" s="231"/>
      <c r="P1666" s="231"/>
      <c r="Q1666" s="231"/>
    </row>
    <row r="1667" spans="6:17">
      <c r="F1667" s="231"/>
      <c r="G1667" s="231"/>
      <c r="H1667" s="231"/>
      <c r="I1667" s="231"/>
      <c r="J1667" s="231"/>
      <c r="K1667" s="231"/>
      <c r="L1667" s="231"/>
      <c r="M1667" s="231"/>
      <c r="N1667" s="231"/>
      <c r="O1667" s="231"/>
      <c r="P1667" s="231"/>
      <c r="Q1667" s="231"/>
    </row>
    <row r="1668" spans="6:17">
      <c r="F1668" s="231"/>
      <c r="G1668" s="231"/>
      <c r="H1668" s="231"/>
      <c r="I1668" s="231"/>
      <c r="J1668" s="231"/>
      <c r="K1668" s="231"/>
      <c r="L1668" s="231"/>
      <c r="M1668" s="231"/>
      <c r="N1668" s="231"/>
      <c r="O1668" s="231"/>
      <c r="P1668" s="231"/>
      <c r="Q1668" s="231"/>
    </row>
    <row r="1669" spans="6:17">
      <c r="F1669" s="231"/>
      <c r="G1669" s="231"/>
      <c r="H1669" s="231"/>
      <c r="I1669" s="231"/>
      <c r="J1669" s="231"/>
      <c r="K1669" s="231"/>
      <c r="L1669" s="231"/>
      <c r="M1669" s="231"/>
      <c r="N1669" s="231"/>
      <c r="O1669" s="231"/>
      <c r="P1669" s="231"/>
      <c r="Q1669" s="231"/>
    </row>
    <row r="1670" spans="6:17">
      <c r="F1670" s="231"/>
      <c r="G1670" s="231"/>
      <c r="H1670" s="231"/>
      <c r="I1670" s="231"/>
      <c r="J1670" s="231"/>
      <c r="K1670" s="231"/>
      <c r="L1670" s="231"/>
      <c r="M1670" s="231"/>
      <c r="N1670" s="231"/>
      <c r="O1670" s="231"/>
      <c r="P1670" s="231"/>
      <c r="Q1670" s="231"/>
    </row>
    <row r="1671" spans="6:17">
      <c r="F1671" s="231"/>
      <c r="G1671" s="231"/>
      <c r="H1671" s="231"/>
      <c r="I1671" s="231"/>
      <c r="J1671" s="231"/>
      <c r="K1671" s="231"/>
      <c r="L1671" s="231"/>
      <c r="M1671" s="231"/>
      <c r="N1671" s="231"/>
      <c r="O1671" s="231"/>
      <c r="P1671" s="231"/>
      <c r="Q1671" s="231"/>
    </row>
    <row r="1672" spans="6:17">
      <c r="F1672" s="231"/>
      <c r="G1672" s="231"/>
      <c r="H1672" s="231"/>
      <c r="I1672" s="231"/>
      <c r="J1672" s="231"/>
      <c r="K1672" s="231"/>
      <c r="L1672" s="231"/>
      <c r="M1672" s="231"/>
      <c r="N1672" s="231"/>
      <c r="O1672" s="231"/>
      <c r="P1672" s="231"/>
      <c r="Q1672" s="231"/>
    </row>
    <row r="1673" spans="6:17">
      <c r="F1673" s="231"/>
      <c r="G1673" s="231"/>
      <c r="H1673" s="231"/>
      <c r="I1673" s="231"/>
      <c r="J1673" s="231"/>
      <c r="K1673" s="231"/>
      <c r="L1673" s="231"/>
      <c r="M1673" s="231"/>
      <c r="N1673" s="231"/>
      <c r="O1673" s="231"/>
      <c r="P1673" s="231"/>
      <c r="Q1673" s="231"/>
    </row>
    <row r="1674" spans="6:17">
      <c r="F1674" s="231"/>
      <c r="G1674" s="231"/>
      <c r="H1674" s="231"/>
      <c r="I1674" s="231"/>
      <c r="J1674" s="231"/>
      <c r="K1674" s="231"/>
      <c r="L1674" s="231"/>
      <c r="M1674" s="231"/>
      <c r="N1674" s="231"/>
      <c r="O1674" s="231"/>
      <c r="P1674" s="231"/>
      <c r="Q1674" s="231"/>
    </row>
    <row r="1675" spans="6:17">
      <c r="F1675" s="231"/>
      <c r="G1675" s="231"/>
      <c r="H1675" s="231"/>
      <c r="I1675" s="231"/>
      <c r="J1675" s="231"/>
      <c r="K1675" s="231"/>
      <c r="L1675" s="231"/>
      <c r="M1675" s="231"/>
      <c r="N1675" s="231"/>
      <c r="O1675" s="231"/>
      <c r="P1675" s="231"/>
      <c r="Q1675" s="231"/>
    </row>
    <row r="1676" spans="6:17">
      <c r="F1676" s="231"/>
      <c r="G1676" s="231"/>
      <c r="H1676" s="231"/>
      <c r="I1676" s="231"/>
      <c r="J1676" s="231"/>
      <c r="K1676" s="231"/>
      <c r="L1676" s="231"/>
      <c r="M1676" s="231"/>
      <c r="N1676" s="231"/>
      <c r="O1676" s="231"/>
      <c r="P1676" s="231"/>
      <c r="Q1676" s="231"/>
    </row>
    <row r="1677" spans="6:17">
      <c r="F1677" s="231"/>
      <c r="G1677" s="231"/>
      <c r="H1677" s="231"/>
      <c r="I1677" s="231"/>
      <c r="J1677" s="231"/>
      <c r="K1677" s="231"/>
      <c r="L1677" s="231"/>
      <c r="M1677" s="231"/>
      <c r="N1677" s="231"/>
      <c r="O1677" s="231"/>
      <c r="P1677" s="231"/>
      <c r="Q1677" s="231"/>
    </row>
    <row r="1678" spans="6:17">
      <c r="F1678" s="231"/>
      <c r="G1678" s="231"/>
      <c r="H1678" s="231"/>
      <c r="I1678" s="231"/>
      <c r="J1678" s="231"/>
      <c r="K1678" s="231"/>
      <c r="L1678" s="231"/>
      <c r="M1678" s="231"/>
      <c r="N1678" s="231"/>
      <c r="O1678" s="231"/>
      <c r="P1678" s="231"/>
      <c r="Q1678" s="231"/>
    </row>
    <row r="1679" spans="6:17">
      <c r="F1679" s="231"/>
      <c r="G1679" s="231"/>
      <c r="H1679" s="231"/>
      <c r="I1679" s="231"/>
      <c r="J1679" s="231"/>
      <c r="K1679" s="231"/>
      <c r="L1679" s="231"/>
      <c r="M1679" s="231"/>
      <c r="N1679" s="231"/>
      <c r="O1679" s="231"/>
      <c r="P1679" s="231"/>
      <c r="Q1679" s="231"/>
    </row>
    <row r="1680" spans="6:17">
      <c r="F1680" s="231"/>
      <c r="G1680" s="231"/>
      <c r="H1680" s="231"/>
      <c r="I1680" s="231"/>
      <c r="J1680" s="231"/>
      <c r="K1680" s="231"/>
      <c r="L1680" s="231"/>
      <c r="M1680" s="231"/>
      <c r="N1680" s="231"/>
      <c r="O1680" s="231"/>
      <c r="P1680" s="231"/>
      <c r="Q1680" s="231"/>
    </row>
    <row r="1681" spans="6:17">
      <c r="F1681" s="231"/>
      <c r="G1681" s="231"/>
      <c r="H1681" s="231"/>
      <c r="I1681" s="231"/>
      <c r="J1681" s="231"/>
      <c r="K1681" s="231"/>
      <c r="L1681" s="231"/>
      <c r="M1681" s="231"/>
      <c r="N1681" s="231"/>
      <c r="O1681" s="231"/>
      <c r="P1681" s="231"/>
      <c r="Q1681" s="231"/>
    </row>
    <row r="1682" spans="6:17">
      <c r="F1682" s="231"/>
      <c r="G1682" s="231"/>
      <c r="H1682" s="231"/>
      <c r="I1682" s="231"/>
      <c r="J1682" s="231"/>
      <c r="K1682" s="231"/>
      <c r="L1682" s="231"/>
      <c r="M1682" s="231"/>
      <c r="N1682" s="231"/>
      <c r="O1682" s="231"/>
      <c r="P1682" s="231"/>
      <c r="Q1682" s="231"/>
    </row>
    <row r="1683" spans="6:17">
      <c r="F1683" s="231"/>
      <c r="G1683" s="231"/>
      <c r="H1683" s="231"/>
      <c r="I1683" s="231"/>
      <c r="J1683" s="231"/>
      <c r="K1683" s="231"/>
      <c r="L1683" s="231"/>
      <c r="M1683" s="231"/>
      <c r="N1683" s="231"/>
      <c r="O1683" s="231"/>
      <c r="P1683" s="231"/>
      <c r="Q1683" s="231"/>
    </row>
    <row r="1684" spans="6:17">
      <c r="F1684" s="231"/>
      <c r="G1684" s="231"/>
      <c r="H1684" s="231"/>
      <c r="I1684" s="231"/>
      <c r="J1684" s="231"/>
      <c r="K1684" s="231"/>
      <c r="L1684" s="231"/>
      <c r="M1684" s="231"/>
      <c r="N1684" s="231"/>
      <c r="O1684" s="231"/>
      <c r="P1684" s="231"/>
      <c r="Q1684" s="231"/>
    </row>
    <row r="1685" spans="6:17">
      <c r="F1685" s="231"/>
      <c r="G1685" s="231"/>
      <c r="H1685" s="231"/>
      <c r="I1685" s="231"/>
      <c r="J1685" s="231"/>
      <c r="K1685" s="231"/>
      <c r="L1685" s="231"/>
      <c r="M1685" s="231"/>
      <c r="N1685" s="231"/>
      <c r="O1685" s="231"/>
      <c r="P1685" s="231"/>
      <c r="Q1685" s="231"/>
    </row>
    <row r="1686" spans="6:17">
      <c r="F1686" s="231"/>
      <c r="G1686" s="231"/>
      <c r="H1686" s="231"/>
      <c r="I1686" s="231"/>
      <c r="J1686" s="231"/>
      <c r="K1686" s="231"/>
      <c r="L1686" s="231"/>
      <c r="M1686" s="231"/>
      <c r="N1686" s="231"/>
      <c r="O1686" s="231"/>
      <c r="P1686" s="231"/>
      <c r="Q1686" s="231"/>
    </row>
    <row r="1687" spans="6:17">
      <c r="F1687" s="231"/>
      <c r="G1687" s="231"/>
      <c r="H1687" s="231"/>
      <c r="I1687" s="231"/>
      <c r="J1687" s="231"/>
      <c r="K1687" s="231"/>
      <c r="L1687" s="231"/>
      <c r="M1687" s="231"/>
      <c r="N1687" s="231"/>
      <c r="O1687" s="231"/>
      <c r="P1687" s="231"/>
      <c r="Q1687" s="231"/>
    </row>
    <row r="1688" spans="6:17">
      <c r="F1688" s="231"/>
      <c r="G1688" s="231"/>
      <c r="H1688" s="231"/>
      <c r="I1688" s="231"/>
      <c r="J1688" s="231"/>
      <c r="K1688" s="231"/>
      <c r="L1688" s="231"/>
      <c r="M1688" s="231"/>
      <c r="N1688" s="231"/>
      <c r="O1688" s="231"/>
      <c r="P1688" s="231"/>
      <c r="Q1688" s="231"/>
    </row>
    <row r="1689" spans="6:17">
      <c r="F1689" s="231"/>
      <c r="G1689" s="231"/>
      <c r="H1689" s="231"/>
      <c r="I1689" s="231"/>
      <c r="J1689" s="231"/>
      <c r="K1689" s="231"/>
      <c r="L1689" s="231"/>
      <c r="M1689" s="231"/>
      <c r="N1689" s="231"/>
      <c r="O1689" s="231"/>
      <c r="P1689" s="231"/>
      <c r="Q1689" s="231"/>
    </row>
    <row r="1690" spans="6:17">
      <c r="F1690" s="231"/>
      <c r="G1690" s="231"/>
      <c r="H1690" s="231"/>
      <c r="I1690" s="231"/>
      <c r="J1690" s="231"/>
      <c r="K1690" s="231"/>
      <c r="L1690" s="231"/>
      <c r="M1690" s="231"/>
      <c r="N1690" s="231"/>
      <c r="O1690" s="231"/>
      <c r="P1690" s="231"/>
      <c r="Q1690" s="231"/>
    </row>
    <row r="1691" spans="6:17">
      <c r="F1691" s="231"/>
      <c r="G1691" s="231"/>
      <c r="H1691" s="231"/>
      <c r="I1691" s="231"/>
      <c r="J1691" s="231"/>
      <c r="K1691" s="231"/>
      <c r="L1691" s="231"/>
      <c r="M1691" s="231"/>
      <c r="N1691" s="231"/>
      <c r="O1691" s="231"/>
      <c r="P1691" s="231"/>
      <c r="Q1691" s="231"/>
    </row>
    <row r="1692" spans="6:17">
      <c r="F1692" s="231"/>
      <c r="G1692" s="231"/>
      <c r="H1692" s="231"/>
      <c r="I1692" s="231"/>
      <c r="J1692" s="231"/>
      <c r="K1692" s="231"/>
      <c r="L1692" s="231"/>
      <c r="M1692" s="231"/>
      <c r="N1692" s="231"/>
      <c r="O1692" s="231"/>
      <c r="P1692" s="231"/>
      <c r="Q1692" s="231"/>
    </row>
    <row r="1693" spans="6:17">
      <c r="F1693" s="231"/>
      <c r="G1693" s="231"/>
      <c r="H1693" s="231"/>
      <c r="I1693" s="231"/>
      <c r="J1693" s="231"/>
      <c r="K1693" s="231"/>
      <c r="L1693" s="231"/>
      <c r="M1693" s="231"/>
      <c r="N1693" s="231"/>
      <c r="O1693" s="231"/>
      <c r="P1693" s="231"/>
      <c r="Q1693" s="231"/>
    </row>
    <row r="1694" spans="6:17">
      <c r="F1694" s="231"/>
      <c r="G1694" s="231"/>
      <c r="H1694" s="231"/>
      <c r="I1694" s="231"/>
      <c r="J1694" s="231"/>
      <c r="K1694" s="231"/>
      <c r="L1694" s="231"/>
      <c r="M1694" s="231"/>
      <c r="N1694" s="231"/>
      <c r="O1694" s="231"/>
      <c r="P1694" s="231"/>
      <c r="Q1694" s="231"/>
    </row>
    <row r="1695" spans="6:17">
      <c r="F1695" s="231"/>
      <c r="G1695" s="231"/>
      <c r="H1695" s="231"/>
      <c r="I1695" s="231"/>
      <c r="J1695" s="231"/>
      <c r="K1695" s="231"/>
      <c r="L1695" s="231"/>
      <c r="M1695" s="231"/>
      <c r="N1695" s="231"/>
      <c r="O1695" s="231"/>
      <c r="P1695" s="231"/>
      <c r="Q1695" s="231"/>
    </row>
    <row r="1696" spans="6:17">
      <c r="F1696" s="231"/>
      <c r="G1696" s="231"/>
      <c r="H1696" s="231"/>
      <c r="I1696" s="231"/>
      <c r="J1696" s="231"/>
      <c r="K1696" s="231"/>
      <c r="L1696" s="231"/>
      <c r="M1696" s="231"/>
      <c r="N1696" s="231"/>
      <c r="O1696" s="231"/>
      <c r="P1696" s="231"/>
      <c r="Q1696" s="231"/>
    </row>
    <row r="1697" spans="6:17">
      <c r="F1697" s="231"/>
      <c r="G1697" s="231"/>
      <c r="H1697" s="231"/>
      <c r="I1697" s="231"/>
      <c r="J1697" s="231"/>
      <c r="K1697" s="231"/>
      <c r="L1697" s="231"/>
      <c r="M1697" s="231"/>
      <c r="N1697" s="231"/>
      <c r="O1697" s="231"/>
      <c r="P1697" s="231"/>
      <c r="Q1697" s="231"/>
    </row>
    <row r="1698" spans="6:17">
      <c r="F1698" s="231"/>
      <c r="G1698" s="231"/>
      <c r="H1698" s="231"/>
      <c r="I1698" s="231"/>
      <c r="J1698" s="231"/>
      <c r="K1698" s="231"/>
      <c r="L1698" s="231"/>
      <c r="M1698" s="231"/>
      <c r="N1698" s="231"/>
      <c r="O1698" s="231"/>
      <c r="P1698" s="231"/>
      <c r="Q1698" s="231"/>
    </row>
    <row r="1699" spans="6:17">
      <c r="F1699" s="231"/>
      <c r="G1699" s="231"/>
      <c r="H1699" s="231"/>
      <c r="I1699" s="231"/>
      <c r="J1699" s="231"/>
      <c r="K1699" s="231"/>
      <c r="L1699" s="231"/>
      <c r="M1699" s="231"/>
      <c r="N1699" s="231"/>
      <c r="O1699" s="231"/>
      <c r="P1699" s="231"/>
      <c r="Q1699" s="231"/>
    </row>
    <row r="1700" spans="6:17">
      <c r="F1700" s="231"/>
      <c r="G1700" s="231"/>
      <c r="H1700" s="231"/>
      <c r="I1700" s="231"/>
      <c r="J1700" s="231"/>
      <c r="K1700" s="231"/>
      <c r="L1700" s="231"/>
      <c r="M1700" s="231"/>
      <c r="N1700" s="231"/>
      <c r="O1700" s="231"/>
      <c r="P1700" s="231"/>
      <c r="Q1700" s="231"/>
    </row>
    <row r="1701" spans="6:17">
      <c r="F1701" s="231"/>
      <c r="G1701" s="231"/>
      <c r="H1701" s="231"/>
      <c r="I1701" s="231"/>
      <c r="J1701" s="231"/>
      <c r="K1701" s="231"/>
      <c r="L1701" s="231"/>
      <c r="M1701" s="231"/>
      <c r="N1701" s="231"/>
      <c r="O1701" s="231"/>
      <c r="P1701" s="231"/>
      <c r="Q1701" s="231"/>
    </row>
    <row r="1702" spans="6:17">
      <c r="F1702" s="231"/>
      <c r="G1702" s="231"/>
      <c r="H1702" s="231"/>
      <c r="I1702" s="231"/>
      <c r="J1702" s="231"/>
      <c r="K1702" s="231"/>
      <c r="L1702" s="231"/>
      <c r="M1702" s="231"/>
      <c r="N1702" s="231"/>
      <c r="O1702" s="231"/>
      <c r="P1702" s="231"/>
      <c r="Q1702" s="231"/>
    </row>
    <row r="1703" spans="6:17">
      <c r="F1703" s="231"/>
      <c r="G1703" s="231"/>
      <c r="H1703" s="231"/>
      <c r="I1703" s="231"/>
      <c r="J1703" s="231"/>
      <c r="K1703" s="231"/>
      <c r="L1703" s="231"/>
      <c r="M1703" s="231"/>
      <c r="N1703" s="231"/>
      <c r="O1703" s="231"/>
      <c r="P1703" s="231"/>
      <c r="Q1703" s="231"/>
    </row>
    <row r="1704" spans="6:17">
      <c r="F1704" s="231"/>
      <c r="G1704" s="231"/>
      <c r="H1704" s="231"/>
      <c r="I1704" s="231"/>
      <c r="J1704" s="231"/>
      <c r="K1704" s="231"/>
      <c r="L1704" s="231"/>
      <c r="M1704" s="231"/>
      <c r="N1704" s="231"/>
      <c r="O1704" s="231"/>
      <c r="P1704" s="231"/>
      <c r="Q1704" s="231"/>
    </row>
    <row r="1705" spans="6:17">
      <c r="F1705" s="231"/>
      <c r="G1705" s="231"/>
      <c r="H1705" s="231"/>
      <c r="I1705" s="231"/>
      <c r="J1705" s="231"/>
      <c r="K1705" s="231"/>
      <c r="L1705" s="231"/>
      <c r="M1705" s="231"/>
      <c r="N1705" s="231"/>
      <c r="O1705" s="231"/>
      <c r="P1705" s="231"/>
      <c r="Q1705" s="231"/>
    </row>
    <row r="1706" spans="6:17">
      <c r="F1706" s="231"/>
      <c r="G1706" s="231"/>
      <c r="H1706" s="231"/>
      <c r="I1706" s="231"/>
      <c r="J1706" s="231"/>
      <c r="K1706" s="231"/>
      <c r="L1706" s="231"/>
      <c r="M1706" s="231"/>
      <c r="N1706" s="231"/>
      <c r="O1706" s="231"/>
      <c r="P1706" s="231"/>
      <c r="Q1706" s="231"/>
    </row>
    <row r="1707" spans="6:17">
      <c r="F1707" s="231"/>
      <c r="G1707" s="231"/>
      <c r="H1707" s="231"/>
      <c r="I1707" s="231"/>
      <c r="J1707" s="231"/>
      <c r="K1707" s="231"/>
      <c r="L1707" s="231"/>
      <c r="M1707" s="231"/>
      <c r="N1707" s="231"/>
      <c r="O1707" s="231"/>
      <c r="P1707" s="231"/>
      <c r="Q1707" s="231"/>
    </row>
    <row r="1708" spans="6:17">
      <c r="F1708" s="231"/>
      <c r="G1708" s="231"/>
      <c r="H1708" s="231"/>
      <c r="I1708" s="231"/>
      <c r="J1708" s="231"/>
      <c r="K1708" s="231"/>
      <c r="L1708" s="231"/>
      <c r="M1708" s="231"/>
      <c r="N1708" s="231"/>
      <c r="O1708" s="231"/>
      <c r="P1708" s="231"/>
      <c r="Q1708" s="231"/>
    </row>
    <row r="1709" spans="6:17">
      <c r="F1709" s="231"/>
      <c r="G1709" s="231"/>
      <c r="H1709" s="231"/>
      <c r="I1709" s="231"/>
      <c r="J1709" s="231"/>
      <c r="K1709" s="231"/>
      <c r="L1709" s="231"/>
      <c r="M1709" s="231"/>
      <c r="N1709" s="231"/>
      <c r="O1709" s="231"/>
      <c r="P1709" s="231"/>
      <c r="Q1709" s="231"/>
    </row>
    <row r="1710" spans="6:17">
      <c r="F1710" s="231"/>
      <c r="G1710" s="231"/>
      <c r="H1710" s="231"/>
      <c r="I1710" s="231"/>
      <c r="J1710" s="231"/>
      <c r="K1710" s="231"/>
      <c r="L1710" s="231"/>
      <c r="M1710" s="231"/>
      <c r="N1710" s="231"/>
      <c r="O1710" s="231"/>
      <c r="P1710" s="231"/>
      <c r="Q1710" s="231"/>
    </row>
    <row r="1711" spans="6:17">
      <c r="F1711" s="231"/>
      <c r="G1711" s="231"/>
      <c r="H1711" s="231"/>
      <c r="I1711" s="231"/>
      <c r="J1711" s="231"/>
      <c r="K1711" s="231"/>
      <c r="L1711" s="231"/>
      <c r="M1711" s="231"/>
      <c r="N1711" s="231"/>
      <c r="O1711" s="231"/>
      <c r="P1711" s="231"/>
      <c r="Q1711" s="231"/>
    </row>
    <row r="1712" spans="6:17">
      <c r="F1712" s="231"/>
      <c r="G1712" s="231"/>
      <c r="H1712" s="231"/>
      <c r="I1712" s="231"/>
      <c r="J1712" s="231"/>
      <c r="K1712" s="231"/>
      <c r="L1712" s="231"/>
      <c r="M1712" s="231"/>
      <c r="N1712" s="231"/>
      <c r="O1712" s="231"/>
      <c r="P1712" s="231"/>
      <c r="Q1712" s="231"/>
    </row>
    <row r="1713" spans="6:17">
      <c r="F1713" s="231"/>
      <c r="G1713" s="231"/>
      <c r="H1713" s="231"/>
      <c r="I1713" s="231"/>
      <c r="J1713" s="231"/>
      <c r="K1713" s="231"/>
      <c r="L1713" s="231"/>
      <c r="M1713" s="231"/>
      <c r="N1713" s="231"/>
      <c r="O1713" s="231"/>
      <c r="P1713" s="231"/>
      <c r="Q1713" s="231"/>
    </row>
    <row r="1714" spans="6:17">
      <c r="F1714" s="231"/>
      <c r="G1714" s="231"/>
      <c r="H1714" s="231"/>
      <c r="I1714" s="231"/>
      <c r="J1714" s="231"/>
      <c r="K1714" s="231"/>
      <c r="L1714" s="231"/>
      <c r="M1714" s="231"/>
      <c r="N1714" s="231"/>
      <c r="O1714" s="231"/>
      <c r="P1714" s="231"/>
      <c r="Q1714" s="231"/>
    </row>
    <row r="1715" spans="6:17">
      <c r="F1715" s="231"/>
      <c r="G1715" s="231"/>
      <c r="H1715" s="231"/>
      <c r="I1715" s="231"/>
      <c r="J1715" s="231"/>
      <c r="K1715" s="231"/>
      <c r="L1715" s="231"/>
      <c r="M1715" s="231"/>
      <c r="N1715" s="231"/>
      <c r="O1715" s="231"/>
      <c r="P1715" s="231"/>
      <c r="Q1715" s="231"/>
    </row>
    <row r="1716" spans="6:17">
      <c r="F1716" s="231"/>
      <c r="G1716" s="231"/>
      <c r="H1716" s="231"/>
      <c r="I1716" s="231"/>
      <c r="J1716" s="231"/>
      <c r="K1716" s="231"/>
      <c r="L1716" s="231"/>
      <c r="M1716" s="231"/>
      <c r="N1716" s="231"/>
      <c r="O1716" s="231"/>
      <c r="P1716" s="231"/>
      <c r="Q1716" s="231"/>
    </row>
    <row r="1717" spans="6:17">
      <c r="F1717" s="231"/>
      <c r="G1717" s="231"/>
      <c r="H1717" s="231"/>
      <c r="I1717" s="231"/>
      <c r="J1717" s="231"/>
      <c r="K1717" s="231"/>
      <c r="L1717" s="231"/>
      <c r="M1717" s="231"/>
      <c r="N1717" s="231"/>
      <c r="O1717" s="231"/>
      <c r="P1717" s="231"/>
      <c r="Q1717" s="231"/>
    </row>
    <row r="1718" spans="6:17">
      <c r="F1718" s="231"/>
      <c r="G1718" s="231"/>
      <c r="H1718" s="231"/>
      <c r="I1718" s="231"/>
      <c r="J1718" s="231"/>
      <c r="K1718" s="231"/>
      <c r="L1718" s="231"/>
      <c r="M1718" s="231"/>
      <c r="N1718" s="231"/>
      <c r="O1718" s="231"/>
      <c r="P1718" s="231"/>
      <c r="Q1718" s="231"/>
    </row>
    <row r="1719" spans="6:17">
      <c r="F1719" s="231"/>
      <c r="G1719" s="231"/>
      <c r="H1719" s="231"/>
      <c r="I1719" s="231"/>
      <c r="J1719" s="231"/>
      <c r="K1719" s="231"/>
      <c r="L1719" s="231"/>
      <c r="M1719" s="231"/>
      <c r="N1719" s="231"/>
      <c r="O1719" s="231"/>
      <c r="P1719" s="231"/>
      <c r="Q1719" s="231"/>
    </row>
    <row r="1720" spans="6:17">
      <c r="F1720" s="231"/>
      <c r="G1720" s="231"/>
      <c r="H1720" s="231"/>
      <c r="I1720" s="231"/>
      <c r="J1720" s="231"/>
      <c r="K1720" s="231"/>
      <c r="L1720" s="231"/>
      <c r="M1720" s="231"/>
      <c r="N1720" s="231"/>
      <c r="O1720" s="231"/>
      <c r="P1720" s="231"/>
      <c r="Q1720" s="231"/>
    </row>
    <row r="1721" spans="6:17">
      <c r="F1721" s="231"/>
      <c r="G1721" s="231"/>
      <c r="H1721" s="231"/>
      <c r="I1721" s="231"/>
      <c r="J1721" s="231"/>
      <c r="K1721" s="231"/>
      <c r="L1721" s="231"/>
      <c r="M1721" s="231"/>
      <c r="N1721" s="231"/>
      <c r="O1721" s="231"/>
      <c r="P1721" s="231"/>
      <c r="Q1721" s="231"/>
    </row>
    <row r="1722" spans="6:17">
      <c r="F1722" s="231"/>
      <c r="G1722" s="231"/>
      <c r="H1722" s="231"/>
      <c r="I1722" s="231"/>
      <c r="J1722" s="231"/>
      <c r="K1722" s="231"/>
      <c r="L1722" s="231"/>
      <c r="M1722" s="231"/>
      <c r="N1722" s="231"/>
      <c r="O1722" s="231"/>
      <c r="P1722" s="231"/>
      <c r="Q1722" s="231"/>
    </row>
    <row r="1723" spans="6:17">
      <c r="F1723" s="231"/>
      <c r="G1723" s="231"/>
      <c r="H1723" s="231"/>
      <c r="I1723" s="231"/>
      <c r="J1723" s="231"/>
      <c r="K1723" s="231"/>
      <c r="L1723" s="231"/>
      <c r="M1723" s="231"/>
      <c r="N1723" s="231"/>
      <c r="O1723" s="231"/>
      <c r="P1723" s="231"/>
      <c r="Q1723" s="231"/>
    </row>
    <row r="1724" spans="6:17">
      <c r="F1724" s="231"/>
      <c r="G1724" s="231"/>
      <c r="H1724" s="231"/>
      <c r="I1724" s="231"/>
      <c r="J1724" s="231"/>
      <c r="K1724" s="231"/>
      <c r="L1724" s="231"/>
      <c r="M1724" s="231"/>
      <c r="N1724" s="231"/>
      <c r="O1724" s="231"/>
      <c r="P1724" s="231"/>
      <c r="Q1724" s="231"/>
    </row>
    <row r="1725" spans="6:17">
      <c r="F1725" s="231"/>
      <c r="G1725" s="231"/>
      <c r="H1725" s="231"/>
      <c r="I1725" s="231"/>
      <c r="J1725" s="231"/>
      <c r="K1725" s="231"/>
      <c r="L1725" s="231"/>
      <c r="M1725" s="231"/>
      <c r="N1725" s="231"/>
      <c r="O1725" s="231"/>
      <c r="P1725" s="231"/>
      <c r="Q1725" s="231"/>
    </row>
    <row r="1726" spans="6:17">
      <c r="F1726" s="231"/>
      <c r="G1726" s="231"/>
      <c r="H1726" s="231"/>
      <c r="I1726" s="231"/>
      <c r="J1726" s="231"/>
      <c r="K1726" s="231"/>
      <c r="L1726" s="231"/>
      <c r="M1726" s="231"/>
      <c r="N1726" s="231"/>
      <c r="O1726" s="231"/>
      <c r="P1726" s="231"/>
      <c r="Q1726" s="231"/>
    </row>
    <row r="1727" spans="6:17">
      <c r="F1727" s="231"/>
      <c r="G1727" s="231"/>
      <c r="H1727" s="231"/>
      <c r="I1727" s="231"/>
      <c r="J1727" s="231"/>
      <c r="K1727" s="231"/>
      <c r="L1727" s="231"/>
      <c r="M1727" s="231"/>
      <c r="N1727" s="231"/>
      <c r="O1727" s="231"/>
      <c r="P1727" s="231"/>
      <c r="Q1727" s="231"/>
    </row>
    <row r="1728" spans="6:17">
      <c r="F1728" s="231"/>
      <c r="G1728" s="231"/>
      <c r="H1728" s="231"/>
      <c r="I1728" s="231"/>
      <c r="J1728" s="231"/>
      <c r="K1728" s="231"/>
      <c r="L1728" s="231"/>
      <c r="M1728" s="231"/>
      <c r="N1728" s="231"/>
      <c r="O1728" s="231"/>
      <c r="P1728" s="231"/>
      <c r="Q1728" s="231"/>
    </row>
    <row r="1729" spans="6:17">
      <c r="F1729" s="231"/>
      <c r="G1729" s="231"/>
      <c r="H1729" s="231"/>
      <c r="I1729" s="231"/>
      <c r="J1729" s="231"/>
      <c r="K1729" s="231"/>
      <c r="L1729" s="231"/>
      <c r="M1729" s="231"/>
      <c r="N1729" s="231"/>
      <c r="O1729" s="231"/>
      <c r="P1729" s="231"/>
      <c r="Q1729" s="231"/>
    </row>
    <row r="1730" spans="6:17">
      <c r="F1730" s="231"/>
      <c r="G1730" s="231"/>
      <c r="H1730" s="231"/>
      <c r="I1730" s="231"/>
      <c r="J1730" s="231"/>
      <c r="K1730" s="231"/>
      <c r="L1730" s="231"/>
      <c r="M1730" s="231"/>
      <c r="N1730" s="231"/>
      <c r="O1730" s="231"/>
      <c r="P1730" s="231"/>
      <c r="Q1730" s="231"/>
    </row>
    <row r="1731" spans="6:17">
      <c r="F1731" s="231"/>
      <c r="G1731" s="231"/>
      <c r="H1731" s="231"/>
      <c r="I1731" s="231"/>
      <c r="J1731" s="231"/>
      <c r="K1731" s="231"/>
      <c r="L1731" s="231"/>
      <c r="M1731" s="231"/>
      <c r="N1731" s="231"/>
      <c r="O1731" s="231"/>
      <c r="P1731" s="231"/>
      <c r="Q1731" s="231"/>
    </row>
    <row r="1732" spans="6:17">
      <c r="F1732" s="231"/>
      <c r="G1732" s="231"/>
      <c r="H1732" s="231"/>
      <c r="I1732" s="231"/>
      <c r="J1732" s="231"/>
      <c r="K1732" s="231"/>
      <c r="L1732" s="231"/>
      <c r="M1732" s="231"/>
      <c r="N1732" s="231"/>
      <c r="O1732" s="231"/>
      <c r="P1732" s="231"/>
      <c r="Q1732" s="231"/>
    </row>
    <row r="1733" spans="6:17">
      <c r="F1733" s="231"/>
      <c r="G1733" s="231"/>
      <c r="H1733" s="231"/>
      <c r="I1733" s="231"/>
      <c r="J1733" s="231"/>
      <c r="K1733" s="231"/>
      <c r="L1733" s="231"/>
      <c r="M1733" s="231"/>
      <c r="N1733" s="231"/>
      <c r="O1733" s="231"/>
      <c r="P1733" s="231"/>
      <c r="Q1733" s="231"/>
    </row>
    <row r="1734" spans="6:17">
      <c r="F1734" s="231"/>
      <c r="G1734" s="231"/>
      <c r="H1734" s="231"/>
      <c r="I1734" s="231"/>
      <c r="J1734" s="231"/>
      <c r="K1734" s="231"/>
      <c r="L1734" s="231"/>
      <c r="M1734" s="231"/>
      <c r="N1734" s="231"/>
      <c r="O1734" s="231"/>
      <c r="P1734" s="231"/>
      <c r="Q1734" s="231"/>
    </row>
    <row r="1735" spans="6:17">
      <c r="F1735" s="231"/>
      <c r="G1735" s="231"/>
      <c r="H1735" s="231"/>
      <c r="I1735" s="231"/>
      <c r="J1735" s="231"/>
      <c r="K1735" s="231"/>
      <c r="L1735" s="231"/>
      <c r="M1735" s="231"/>
      <c r="N1735" s="231"/>
      <c r="O1735" s="231"/>
      <c r="P1735" s="231"/>
      <c r="Q1735" s="231"/>
    </row>
    <row r="1736" spans="6:17">
      <c r="F1736" s="231"/>
      <c r="G1736" s="231"/>
      <c r="H1736" s="231"/>
      <c r="I1736" s="231"/>
      <c r="J1736" s="231"/>
      <c r="K1736" s="231"/>
      <c r="L1736" s="231"/>
      <c r="M1736" s="231"/>
      <c r="N1736" s="231"/>
      <c r="O1736" s="231"/>
      <c r="P1736" s="231"/>
      <c r="Q1736" s="231"/>
    </row>
    <row r="1737" spans="6:17">
      <c r="F1737" s="231"/>
      <c r="G1737" s="231"/>
      <c r="H1737" s="231"/>
      <c r="I1737" s="231"/>
      <c r="J1737" s="231"/>
      <c r="K1737" s="231"/>
      <c r="L1737" s="231"/>
      <c r="M1737" s="231"/>
      <c r="N1737" s="231"/>
      <c r="O1737" s="231"/>
      <c r="P1737" s="231"/>
      <c r="Q1737" s="231"/>
    </row>
    <row r="1738" spans="6:17">
      <c r="F1738" s="231"/>
      <c r="G1738" s="231"/>
      <c r="H1738" s="231"/>
      <c r="I1738" s="231"/>
      <c r="J1738" s="231"/>
      <c r="K1738" s="231"/>
      <c r="L1738" s="231"/>
      <c r="M1738" s="231"/>
      <c r="N1738" s="231"/>
      <c r="O1738" s="231"/>
      <c r="P1738" s="231"/>
      <c r="Q1738" s="231"/>
    </row>
    <row r="1739" spans="6:17">
      <c r="F1739" s="231"/>
      <c r="G1739" s="231"/>
      <c r="H1739" s="231"/>
      <c r="I1739" s="231"/>
      <c r="J1739" s="231"/>
      <c r="K1739" s="231"/>
      <c r="L1739" s="231"/>
      <c r="M1739" s="231"/>
      <c r="N1739" s="231"/>
      <c r="O1739" s="231"/>
      <c r="P1739" s="231"/>
      <c r="Q1739" s="231"/>
    </row>
    <row r="1740" spans="6:17">
      <c r="F1740" s="231"/>
      <c r="G1740" s="231"/>
      <c r="H1740" s="231"/>
      <c r="I1740" s="231"/>
      <c r="J1740" s="231"/>
      <c r="K1740" s="231"/>
      <c r="L1740" s="231"/>
      <c r="M1740" s="231"/>
      <c r="N1740" s="231"/>
      <c r="O1740" s="231"/>
      <c r="P1740" s="231"/>
      <c r="Q1740" s="231"/>
    </row>
    <row r="1741" spans="6:17">
      <c r="F1741" s="231"/>
      <c r="G1741" s="231"/>
      <c r="H1741" s="231"/>
      <c r="I1741" s="231"/>
      <c r="J1741" s="231"/>
      <c r="K1741" s="231"/>
      <c r="L1741" s="231"/>
      <c r="M1741" s="231"/>
      <c r="N1741" s="231"/>
      <c r="O1741" s="231"/>
      <c r="P1741" s="231"/>
      <c r="Q1741" s="231"/>
    </row>
    <row r="1742" spans="6:17">
      <c r="F1742" s="231"/>
      <c r="G1742" s="231"/>
      <c r="H1742" s="231"/>
      <c r="I1742" s="231"/>
      <c r="J1742" s="231"/>
      <c r="K1742" s="231"/>
      <c r="L1742" s="231"/>
      <c r="M1742" s="231"/>
      <c r="N1742" s="231"/>
      <c r="O1742" s="231"/>
      <c r="P1742" s="231"/>
      <c r="Q1742" s="231"/>
    </row>
    <row r="1743" spans="6:17">
      <c r="F1743" s="231"/>
      <c r="G1743" s="231"/>
      <c r="H1743" s="231"/>
      <c r="I1743" s="231"/>
      <c r="J1743" s="231"/>
      <c r="K1743" s="231"/>
      <c r="L1743" s="231"/>
      <c r="M1743" s="231"/>
      <c r="N1743" s="231"/>
      <c r="O1743" s="231"/>
      <c r="P1743" s="231"/>
      <c r="Q1743" s="231"/>
    </row>
    <row r="1744" spans="6:17">
      <c r="F1744" s="231"/>
      <c r="G1744" s="231"/>
      <c r="H1744" s="231"/>
      <c r="I1744" s="231"/>
      <c r="J1744" s="231"/>
      <c r="K1744" s="231"/>
      <c r="L1744" s="231"/>
      <c r="M1744" s="231"/>
      <c r="N1744" s="231"/>
      <c r="O1744" s="231"/>
      <c r="P1744" s="231"/>
      <c r="Q1744" s="231"/>
    </row>
    <row r="1745" spans="6:17">
      <c r="F1745" s="231"/>
      <c r="G1745" s="231"/>
      <c r="H1745" s="231"/>
      <c r="I1745" s="231"/>
      <c r="J1745" s="231"/>
      <c r="K1745" s="231"/>
      <c r="L1745" s="231"/>
      <c r="M1745" s="231"/>
      <c r="N1745" s="231"/>
      <c r="O1745" s="231"/>
      <c r="P1745" s="231"/>
      <c r="Q1745" s="231"/>
    </row>
    <row r="1746" spans="6:17">
      <c r="F1746" s="231"/>
      <c r="G1746" s="231"/>
      <c r="H1746" s="231"/>
      <c r="I1746" s="231"/>
      <c r="J1746" s="231"/>
      <c r="K1746" s="231"/>
      <c r="L1746" s="231"/>
      <c r="M1746" s="231"/>
      <c r="N1746" s="231"/>
      <c r="O1746" s="231"/>
      <c r="P1746" s="231"/>
      <c r="Q1746" s="231"/>
    </row>
    <row r="1747" spans="6:17">
      <c r="F1747" s="231"/>
      <c r="G1747" s="231"/>
      <c r="H1747" s="231"/>
      <c r="I1747" s="231"/>
      <c r="J1747" s="231"/>
      <c r="K1747" s="231"/>
      <c r="L1747" s="231"/>
      <c r="M1747" s="231"/>
      <c r="N1747" s="231"/>
      <c r="O1747" s="231"/>
      <c r="P1747" s="231"/>
      <c r="Q1747" s="231"/>
    </row>
    <row r="1748" spans="6:17">
      <c r="F1748" s="231"/>
      <c r="G1748" s="231"/>
      <c r="H1748" s="231"/>
      <c r="I1748" s="231"/>
      <c r="J1748" s="231"/>
      <c r="K1748" s="231"/>
      <c r="L1748" s="231"/>
      <c r="M1748" s="231"/>
      <c r="N1748" s="231"/>
      <c r="O1748" s="231"/>
      <c r="P1748" s="231"/>
      <c r="Q1748" s="231"/>
    </row>
    <row r="1749" spans="6:17">
      <c r="F1749" s="231"/>
      <c r="G1749" s="231"/>
      <c r="H1749" s="231"/>
      <c r="I1749" s="231"/>
      <c r="J1749" s="231"/>
      <c r="K1749" s="231"/>
      <c r="L1749" s="231"/>
      <c r="M1749" s="231"/>
      <c r="N1749" s="231"/>
      <c r="O1749" s="231"/>
      <c r="P1749" s="231"/>
      <c r="Q1749" s="231"/>
    </row>
    <row r="1750" spans="6:17">
      <c r="F1750" s="231"/>
      <c r="G1750" s="231"/>
      <c r="H1750" s="231"/>
      <c r="I1750" s="231"/>
      <c r="J1750" s="231"/>
      <c r="K1750" s="231"/>
      <c r="L1750" s="231"/>
      <c r="M1750" s="231"/>
      <c r="N1750" s="231"/>
      <c r="O1750" s="231"/>
      <c r="P1750" s="231"/>
      <c r="Q1750" s="231"/>
    </row>
    <row r="1751" spans="6:17">
      <c r="F1751" s="231"/>
      <c r="G1751" s="231"/>
      <c r="H1751" s="231"/>
      <c r="I1751" s="231"/>
      <c r="J1751" s="231"/>
      <c r="K1751" s="231"/>
      <c r="L1751" s="231"/>
      <c r="M1751" s="231"/>
      <c r="N1751" s="231"/>
      <c r="O1751" s="231"/>
      <c r="P1751" s="231"/>
      <c r="Q1751" s="231"/>
    </row>
    <row r="1752" spans="6:17">
      <c r="F1752" s="231"/>
      <c r="G1752" s="231"/>
      <c r="H1752" s="231"/>
      <c r="I1752" s="231"/>
      <c r="J1752" s="231"/>
      <c r="K1752" s="231"/>
      <c r="L1752" s="231"/>
      <c r="M1752" s="231"/>
      <c r="N1752" s="231"/>
      <c r="O1752" s="231"/>
      <c r="P1752" s="231"/>
      <c r="Q1752" s="231"/>
    </row>
    <row r="1753" spans="6:17">
      <c r="F1753" s="231"/>
      <c r="G1753" s="231"/>
      <c r="H1753" s="231"/>
      <c r="I1753" s="231"/>
      <c r="J1753" s="231"/>
      <c r="K1753" s="231"/>
      <c r="L1753" s="231"/>
      <c r="M1753" s="231"/>
      <c r="N1753" s="231"/>
      <c r="O1753" s="231"/>
      <c r="P1753" s="231"/>
      <c r="Q1753" s="231"/>
    </row>
    <row r="1754" spans="6:17">
      <c r="F1754" s="231"/>
      <c r="G1754" s="231"/>
      <c r="H1754" s="231"/>
      <c r="I1754" s="231"/>
      <c r="J1754" s="231"/>
      <c r="K1754" s="231"/>
      <c r="L1754" s="231"/>
      <c r="M1754" s="231"/>
      <c r="N1754" s="231"/>
      <c r="O1754" s="231"/>
      <c r="P1754" s="231"/>
      <c r="Q1754" s="231"/>
    </row>
    <row r="1755" spans="6:17">
      <c r="F1755" s="231"/>
      <c r="G1755" s="231"/>
      <c r="H1755" s="231"/>
      <c r="I1755" s="231"/>
      <c r="J1755" s="231"/>
      <c r="K1755" s="231"/>
      <c r="L1755" s="231"/>
      <c r="M1755" s="231"/>
      <c r="N1755" s="231"/>
      <c r="O1755" s="231"/>
      <c r="P1755" s="231"/>
      <c r="Q1755" s="231"/>
    </row>
    <row r="1756" spans="6:17">
      <c r="F1756" s="231"/>
      <c r="G1756" s="231"/>
      <c r="H1756" s="231"/>
      <c r="I1756" s="231"/>
      <c r="J1756" s="231"/>
      <c r="K1756" s="231"/>
      <c r="L1756" s="231"/>
      <c r="M1756" s="231"/>
      <c r="N1756" s="231"/>
      <c r="O1756" s="231"/>
      <c r="P1756" s="231"/>
      <c r="Q1756" s="231"/>
    </row>
    <row r="1757" spans="6:17">
      <c r="F1757" s="231"/>
      <c r="G1757" s="231"/>
      <c r="H1757" s="231"/>
      <c r="I1757" s="231"/>
      <c r="J1757" s="231"/>
      <c r="K1757" s="231"/>
      <c r="L1757" s="231"/>
      <c r="M1757" s="231"/>
      <c r="N1757" s="231"/>
      <c r="O1757" s="231"/>
      <c r="P1757" s="231"/>
      <c r="Q1757" s="231"/>
    </row>
    <row r="1758" spans="6:17">
      <c r="F1758" s="231"/>
      <c r="G1758" s="231"/>
      <c r="H1758" s="231"/>
      <c r="I1758" s="231"/>
      <c r="J1758" s="231"/>
      <c r="K1758" s="231"/>
      <c r="L1758" s="231"/>
      <c r="M1758" s="231"/>
      <c r="N1758" s="231"/>
      <c r="O1758" s="231"/>
      <c r="P1758" s="231"/>
      <c r="Q1758" s="231"/>
    </row>
    <row r="1759" spans="6:17">
      <c r="F1759" s="231"/>
      <c r="G1759" s="231"/>
      <c r="H1759" s="231"/>
      <c r="I1759" s="231"/>
      <c r="J1759" s="231"/>
      <c r="K1759" s="231"/>
      <c r="L1759" s="231"/>
      <c r="M1759" s="231"/>
      <c r="N1759" s="231"/>
      <c r="O1759" s="231"/>
      <c r="P1759" s="231"/>
      <c r="Q1759" s="231"/>
    </row>
    <row r="1760" spans="6:17">
      <c r="F1760" s="231"/>
      <c r="G1760" s="231"/>
      <c r="H1760" s="231"/>
      <c r="I1760" s="231"/>
      <c r="J1760" s="231"/>
      <c r="K1760" s="231"/>
      <c r="L1760" s="231"/>
      <c r="M1760" s="231"/>
      <c r="N1760" s="231"/>
      <c r="O1760" s="231"/>
      <c r="P1760" s="231"/>
      <c r="Q1760" s="231"/>
    </row>
    <row r="1761" spans="6:17">
      <c r="F1761" s="231"/>
      <c r="G1761" s="231"/>
      <c r="H1761" s="231"/>
      <c r="I1761" s="231"/>
      <c r="J1761" s="231"/>
      <c r="K1761" s="231"/>
      <c r="L1761" s="231"/>
      <c r="M1761" s="231"/>
      <c r="N1761" s="231"/>
      <c r="O1761" s="231"/>
      <c r="P1761" s="231"/>
      <c r="Q1761" s="231"/>
    </row>
    <row r="1762" spans="6:17">
      <c r="F1762" s="231"/>
      <c r="G1762" s="231"/>
      <c r="H1762" s="231"/>
      <c r="I1762" s="231"/>
      <c r="J1762" s="231"/>
      <c r="K1762" s="231"/>
      <c r="L1762" s="231"/>
      <c r="M1762" s="231"/>
      <c r="N1762" s="231"/>
      <c r="O1762" s="231"/>
      <c r="P1762" s="231"/>
      <c r="Q1762" s="231"/>
    </row>
    <row r="1763" spans="6:17">
      <c r="F1763" s="231"/>
      <c r="G1763" s="231"/>
      <c r="H1763" s="231"/>
      <c r="I1763" s="231"/>
      <c r="J1763" s="231"/>
      <c r="K1763" s="231"/>
      <c r="L1763" s="231"/>
      <c r="M1763" s="231"/>
      <c r="N1763" s="231"/>
      <c r="O1763" s="231"/>
      <c r="P1763" s="231"/>
      <c r="Q1763" s="231"/>
    </row>
    <row r="1764" spans="6:17">
      <c r="F1764" s="231"/>
      <c r="G1764" s="231"/>
      <c r="H1764" s="231"/>
      <c r="I1764" s="231"/>
      <c r="J1764" s="231"/>
      <c r="K1764" s="231"/>
      <c r="L1764" s="231"/>
      <c r="M1764" s="231"/>
      <c r="N1764" s="231"/>
      <c r="O1764" s="231"/>
      <c r="P1764" s="231"/>
      <c r="Q1764" s="231"/>
    </row>
    <row r="1765" spans="6:17">
      <c r="F1765" s="231"/>
      <c r="G1765" s="231"/>
      <c r="H1765" s="231"/>
      <c r="I1765" s="231"/>
      <c r="J1765" s="231"/>
      <c r="K1765" s="231"/>
      <c r="L1765" s="231"/>
      <c r="M1765" s="231"/>
      <c r="N1765" s="231"/>
      <c r="O1765" s="231"/>
      <c r="P1765" s="231"/>
      <c r="Q1765" s="231"/>
    </row>
    <row r="1766" spans="6:17">
      <c r="F1766" s="231"/>
      <c r="G1766" s="231"/>
      <c r="H1766" s="231"/>
      <c r="I1766" s="231"/>
      <c r="J1766" s="231"/>
      <c r="K1766" s="231"/>
      <c r="L1766" s="231"/>
      <c r="M1766" s="231"/>
      <c r="N1766" s="231"/>
      <c r="O1766" s="231"/>
      <c r="P1766" s="231"/>
      <c r="Q1766" s="231"/>
    </row>
    <row r="1767" spans="6:17">
      <c r="F1767" s="231"/>
      <c r="G1767" s="231"/>
      <c r="H1767" s="231"/>
      <c r="I1767" s="231"/>
      <c r="J1767" s="231"/>
      <c r="K1767" s="231"/>
      <c r="L1767" s="231"/>
      <c r="M1767" s="231"/>
      <c r="N1767" s="231"/>
      <c r="O1767" s="231"/>
      <c r="P1767" s="231"/>
      <c r="Q1767" s="231"/>
    </row>
    <row r="1768" spans="6:17">
      <c r="F1768" s="231"/>
      <c r="G1768" s="231"/>
      <c r="H1768" s="231"/>
      <c r="I1768" s="231"/>
      <c r="J1768" s="231"/>
      <c r="K1768" s="231"/>
      <c r="L1768" s="231"/>
      <c r="M1768" s="231"/>
      <c r="N1768" s="231"/>
      <c r="O1768" s="231"/>
      <c r="P1768" s="231"/>
      <c r="Q1768" s="231"/>
    </row>
    <row r="1769" spans="6:17">
      <c r="F1769" s="231"/>
      <c r="G1769" s="231"/>
      <c r="H1769" s="231"/>
      <c r="I1769" s="231"/>
      <c r="J1769" s="231"/>
      <c r="K1769" s="231"/>
      <c r="L1769" s="231"/>
      <c r="M1769" s="231"/>
      <c r="N1769" s="231"/>
      <c r="O1769" s="231"/>
      <c r="P1769" s="231"/>
      <c r="Q1769" s="231"/>
    </row>
    <row r="1770" spans="6:17">
      <c r="F1770" s="231"/>
      <c r="G1770" s="231"/>
      <c r="H1770" s="231"/>
      <c r="I1770" s="231"/>
      <c r="J1770" s="231"/>
      <c r="K1770" s="231"/>
      <c r="L1770" s="231"/>
      <c r="M1770" s="231"/>
      <c r="N1770" s="231"/>
      <c r="O1770" s="231"/>
      <c r="P1770" s="231"/>
      <c r="Q1770" s="231"/>
    </row>
    <row r="1771" spans="6:17">
      <c r="F1771" s="231"/>
      <c r="G1771" s="231"/>
      <c r="H1771" s="231"/>
      <c r="I1771" s="231"/>
      <c r="J1771" s="231"/>
      <c r="K1771" s="231"/>
      <c r="L1771" s="231"/>
      <c r="M1771" s="231"/>
      <c r="N1771" s="231"/>
      <c r="O1771" s="231"/>
      <c r="P1771" s="231"/>
      <c r="Q1771" s="231"/>
    </row>
    <row r="1772" spans="6:17">
      <c r="F1772" s="231"/>
      <c r="G1772" s="231"/>
      <c r="H1772" s="231"/>
      <c r="I1772" s="231"/>
      <c r="J1772" s="231"/>
      <c r="K1772" s="231"/>
      <c r="L1772" s="231"/>
      <c r="M1772" s="231"/>
      <c r="N1772" s="231"/>
      <c r="O1772" s="231"/>
      <c r="P1772" s="231"/>
      <c r="Q1772" s="231"/>
    </row>
    <row r="1773" spans="6:17">
      <c r="F1773" s="231"/>
      <c r="G1773" s="231"/>
      <c r="H1773" s="231"/>
      <c r="I1773" s="231"/>
      <c r="J1773" s="231"/>
      <c r="K1773" s="231"/>
      <c r="L1773" s="231"/>
      <c r="M1773" s="231"/>
      <c r="N1773" s="231"/>
      <c r="O1773" s="231"/>
      <c r="P1773" s="231"/>
      <c r="Q1773" s="231"/>
    </row>
    <row r="1774" spans="6:17">
      <c r="F1774" s="231"/>
      <c r="G1774" s="231"/>
      <c r="H1774" s="231"/>
      <c r="I1774" s="231"/>
      <c r="J1774" s="231"/>
      <c r="K1774" s="231"/>
      <c r="L1774" s="231"/>
      <c r="M1774" s="231"/>
      <c r="N1774" s="231"/>
      <c r="O1774" s="231"/>
      <c r="P1774" s="231"/>
      <c r="Q1774" s="231"/>
    </row>
    <row r="1775" spans="6:17">
      <c r="F1775" s="231"/>
      <c r="G1775" s="231"/>
      <c r="H1775" s="231"/>
      <c r="I1775" s="231"/>
      <c r="J1775" s="231"/>
      <c r="K1775" s="231"/>
      <c r="L1775" s="231"/>
      <c r="M1775" s="231"/>
      <c r="N1775" s="231"/>
      <c r="O1775" s="231"/>
      <c r="P1775" s="231"/>
      <c r="Q1775" s="231"/>
    </row>
    <row r="1776" spans="6:17">
      <c r="F1776" s="231"/>
      <c r="G1776" s="231"/>
      <c r="H1776" s="231"/>
      <c r="I1776" s="231"/>
      <c r="J1776" s="231"/>
      <c r="K1776" s="231"/>
      <c r="L1776" s="231"/>
      <c r="M1776" s="231"/>
      <c r="N1776" s="231"/>
      <c r="O1776" s="231"/>
      <c r="P1776" s="231"/>
      <c r="Q1776" s="231"/>
    </row>
    <row r="1777" spans="6:17">
      <c r="F1777" s="231"/>
      <c r="G1777" s="231"/>
      <c r="H1777" s="231"/>
      <c r="I1777" s="231"/>
      <c r="J1777" s="231"/>
      <c r="K1777" s="231"/>
      <c r="L1777" s="231"/>
      <c r="M1777" s="231"/>
      <c r="N1777" s="231"/>
      <c r="O1777" s="231"/>
      <c r="P1777" s="231"/>
      <c r="Q1777" s="231"/>
    </row>
    <row r="1778" spans="6:17">
      <c r="F1778" s="231"/>
      <c r="G1778" s="231"/>
      <c r="H1778" s="231"/>
      <c r="I1778" s="231"/>
      <c r="J1778" s="231"/>
      <c r="K1778" s="231"/>
      <c r="L1778" s="231"/>
      <c r="M1778" s="231"/>
      <c r="N1778" s="231"/>
      <c r="O1778" s="231"/>
      <c r="P1778" s="231"/>
      <c r="Q1778" s="231"/>
    </row>
    <row r="1779" spans="6:17">
      <c r="F1779" s="231"/>
      <c r="G1779" s="231"/>
      <c r="H1779" s="231"/>
      <c r="I1779" s="231"/>
      <c r="J1779" s="231"/>
      <c r="K1779" s="231"/>
      <c r="L1779" s="231"/>
      <c r="M1779" s="231"/>
      <c r="N1779" s="231"/>
      <c r="O1779" s="231"/>
      <c r="P1779" s="231"/>
      <c r="Q1779" s="231"/>
    </row>
    <row r="1780" spans="6:17">
      <c r="F1780" s="231"/>
      <c r="G1780" s="231"/>
      <c r="H1780" s="231"/>
      <c r="I1780" s="231"/>
      <c r="J1780" s="231"/>
      <c r="K1780" s="231"/>
      <c r="L1780" s="231"/>
      <c r="M1780" s="231"/>
      <c r="N1780" s="231"/>
      <c r="O1780" s="231"/>
      <c r="P1780" s="231"/>
      <c r="Q1780" s="231"/>
    </row>
    <row r="1781" spans="6:17">
      <c r="F1781" s="231"/>
      <c r="G1781" s="231"/>
      <c r="H1781" s="231"/>
      <c r="I1781" s="231"/>
      <c r="J1781" s="231"/>
      <c r="K1781" s="231"/>
      <c r="L1781" s="231"/>
      <c r="M1781" s="231"/>
      <c r="N1781" s="231"/>
      <c r="O1781" s="231"/>
      <c r="P1781" s="231"/>
      <c r="Q1781" s="231"/>
    </row>
    <row r="1782" spans="6:17">
      <c r="F1782" s="231"/>
      <c r="G1782" s="231"/>
      <c r="H1782" s="231"/>
      <c r="I1782" s="231"/>
      <c r="J1782" s="231"/>
      <c r="K1782" s="231"/>
      <c r="L1782" s="231"/>
      <c r="M1782" s="231"/>
      <c r="N1782" s="231"/>
      <c r="O1782" s="231"/>
      <c r="P1782" s="231"/>
      <c r="Q1782" s="231"/>
    </row>
    <row r="1783" spans="6:17">
      <c r="F1783" s="231"/>
      <c r="G1783" s="231"/>
      <c r="H1783" s="231"/>
      <c r="I1783" s="231"/>
      <c r="J1783" s="231"/>
      <c r="K1783" s="231"/>
      <c r="L1783" s="231"/>
      <c r="M1783" s="231"/>
      <c r="N1783" s="231"/>
      <c r="O1783" s="231"/>
      <c r="P1783" s="231"/>
      <c r="Q1783" s="231"/>
    </row>
    <row r="1784" spans="6:17">
      <c r="F1784" s="231"/>
      <c r="G1784" s="231"/>
      <c r="H1784" s="231"/>
      <c r="I1784" s="231"/>
      <c r="J1784" s="231"/>
      <c r="K1784" s="231"/>
      <c r="L1784" s="231"/>
      <c r="M1784" s="231"/>
      <c r="N1784" s="231"/>
      <c r="O1784" s="231"/>
      <c r="P1784" s="231"/>
      <c r="Q1784" s="231"/>
    </row>
    <row r="1785" spans="6:17">
      <c r="F1785" s="231"/>
      <c r="G1785" s="231"/>
      <c r="H1785" s="231"/>
      <c r="I1785" s="231"/>
      <c r="J1785" s="231"/>
      <c r="K1785" s="231"/>
      <c r="L1785" s="231"/>
      <c r="M1785" s="231"/>
      <c r="N1785" s="231"/>
      <c r="O1785" s="231"/>
      <c r="P1785" s="231"/>
      <c r="Q1785" s="231"/>
    </row>
    <row r="1786" spans="6:17">
      <c r="F1786" s="231"/>
      <c r="G1786" s="231"/>
      <c r="H1786" s="231"/>
      <c r="I1786" s="231"/>
      <c r="J1786" s="231"/>
      <c r="K1786" s="231"/>
      <c r="L1786" s="231"/>
      <c r="M1786" s="231"/>
      <c r="N1786" s="231"/>
      <c r="O1786" s="231"/>
      <c r="P1786" s="231"/>
      <c r="Q1786" s="231"/>
    </row>
    <row r="1787" spans="6:17">
      <c r="F1787" s="231"/>
      <c r="G1787" s="231"/>
      <c r="H1787" s="231"/>
      <c r="I1787" s="231"/>
      <c r="J1787" s="231"/>
      <c r="K1787" s="231"/>
      <c r="L1787" s="231"/>
      <c r="M1787" s="231"/>
      <c r="N1787" s="231"/>
      <c r="O1787" s="231"/>
      <c r="P1787" s="231"/>
      <c r="Q1787" s="231"/>
    </row>
    <row r="1788" spans="6:17">
      <c r="F1788" s="231"/>
      <c r="G1788" s="231"/>
      <c r="H1788" s="231"/>
      <c r="I1788" s="231"/>
      <c r="J1788" s="231"/>
      <c r="K1788" s="231"/>
      <c r="L1788" s="231"/>
      <c r="M1788" s="231"/>
      <c r="N1788" s="231"/>
      <c r="O1788" s="231"/>
      <c r="P1788" s="231"/>
      <c r="Q1788" s="231"/>
    </row>
    <row r="1789" spans="6:17">
      <c r="F1789" s="231"/>
      <c r="G1789" s="231"/>
      <c r="H1789" s="231"/>
      <c r="I1789" s="231"/>
      <c r="J1789" s="231"/>
      <c r="K1789" s="231"/>
      <c r="L1789" s="231"/>
      <c r="M1789" s="231"/>
      <c r="N1789" s="231"/>
      <c r="O1789" s="231"/>
      <c r="P1789" s="231"/>
      <c r="Q1789" s="231"/>
    </row>
    <row r="1790" spans="6:17">
      <c r="F1790" s="231"/>
      <c r="G1790" s="231"/>
      <c r="H1790" s="231"/>
      <c r="I1790" s="231"/>
      <c r="J1790" s="231"/>
      <c r="K1790" s="231"/>
      <c r="L1790" s="231"/>
      <c r="M1790" s="231"/>
      <c r="N1790" s="231"/>
      <c r="O1790" s="231"/>
      <c r="P1790" s="231"/>
      <c r="Q1790" s="231"/>
    </row>
    <row r="1791" spans="6:17">
      <c r="F1791" s="231"/>
      <c r="G1791" s="231"/>
      <c r="H1791" s="231"/>
      <c r="I1791" s="231"/>
      <c r="J1791" s="231"/>
      <c r="K1791" s="231"/>
      <c r="L1791" s="231"/>
      <c r="M1791" s="231"/>
      <c r="N1791" s="231"/>
      <c r="O1791" s="231"/>
      <c r="P1791" s="231"/>
      <c r="Q1791" s="231"/>
    </row>
    <row r="1792" spans="6:17">
      <c r="F1792" s="231"/>
      <c r="G1792" s="231"/>
      <c r="H1792" s="231"/>
      <c r="I1792" s="231"/>
      <c r="J1792" s="231"/>
      <c r="K1792" s="231"/>
      <c r="L1792" s="231"/>
      <c r="M1792" s="231"/>
      <c r="N1792" s="231"/>
      <c r="O1792" s="231"/>
      <c r="P1792" s="231"/>
      <c r="Q1792" s="231"/>
    </row>
    <row r="1793" spans="6:17">
      <c r="F1793" s="231"/>
      <c r="G1793" s="231"/>
      <c r="H1793" s="231"/>
      <c r="I1793" s="231"/>
      <c r="J1793" s="231"/>
      <c r="K1793" s="231"/>
      <c r="L1793" s="231"/>
      <c r="M1793" s="231"/>
      <c r="N1793" s="231"/>
      <c r="O1793" s="231"/>
      <c r="P1793" s="231"/>
      <c r="Q1793" s="231"/>
    </row>
    <row r="1794" spans="6:17">
      <c r="F1794" s="231"/>
      <c r="G1794" s="231"/>
      <c r="H1794" s="231"/>
      <c r="I1794" s="231"/>
      <c r="J1794" s="231"/>
      <c r="K1794" s="231"/>
      <c r="L1794" s="231"/>
      <c r="M1794" s="231"/>
      <c r="N1794" s="231"/>
      <c r="O1794" s="231"/>
      <c r="P1794" s="231"/>
      <c r="Q1794" s="231"/>
    </row>
    <row r="1795" spans="6:17">
      <c r="F1795" s="231"/>
      <c r="G1795" s="231"/>
      <c r="H1795" s="231"/>
      <c r="I1795" s="231"/>
      <c r="J1795" s="231"/>
      <c r="K1795" s="231"/>
      <c r="L1795" s="231"/>
      <c r="M1795" s="231"/>
      <c r="N1795" s="231"/>
      <c r="O1795" s="231"/>
      <c r="P1795" s="231"/>
      <c r="Q1795" s="231"/>
    </row>
    <row r="1796" spans="6:17">
      <c r="F1796" s="231"/>
      <c r="G1796" s="231"/>
      <c r="H1796" s="231"/>
      <c r="I1796" s="231"/>
      <c r="J1796" s="231"/>
      <c r="K1796" s="231"/>
      <c r="L1796" s="231"/>
      <c r="M1796" s="231"/>
      <c r="N1796" s="231"/>
      <c r="O1796" s="231"/>
      <c r="P1796" s="231"/>
      <c r="Q1796" s="231"/>
    </row>
    <row r="1797" spans="6:17">
      <c r="F1797" s="231"/>
      <c r="G1797" s="231"/>
      <c r="H1797" s="231"/>
      <c r="I1797" s="231"/>
      <c r="J1797" s="231"/>
      <c r="K1797" s="231"/>
      <c r="L1797" s="231"/>
      <c r="M1797" s="231"/>
      <c r="N1797" s="231"/>
      <c r="O1797" s="231"/>
      <c r="P1797" s="231"/>
      <c r="Q1797" s="231"/>
    </row>
    <row r="1798" spans="6:17">
      <c r="F1798" s="231"/>
      <c r="G1798" s="231"/>
      <c r="H1798" s="231"/>
      <c r="I1798" s="231"/>
      <c r="J1798" s="231"/>
      <c r="K1798" s="231"/>
      <c r="L1798" s="231"/>
      <c r="M1798" s="231"/>
      <c r="N1798" s="231"/>
      <c r="O1798" s="231"/>
      <c r="P1798" s="231"/>
      <c r="Q1798" s="231"/>
    </row>
    <row r="1799" spans="6:17">
      <c r="F1799" s="231"/>
      <c r="G1799" s="231"/>
      <c r="H1799" s="231"/>
      <c r="I1799" s="231"/>
      <c r="J1799" s="231"/>
      <c r="K1799" s="231"/>
      <c r="L1799" s="231"/>
      <c r="M1799" s="231"/>
      <c r="N1799" s="231"/>
      <c r="O1799" s="231"/>
      <c r="P1799" s="231"/>
      <c r="Q1799" s="231"/>
    </row>
    <row r="1800" spans="6:17">
      <c r="F1800" s="231"/>
      <c r="G1800" s="231"/>
      <c r="H1800" s="231"/>
      <c r="I1800" s="231"/>
      <c r="J1800" s="231"/>
      <c r="K1800" s="231"/>
      <c r="L1800" s="231"/>
      <c r="M1800" s="231"/>
      <c r="N1800" s="231"/>
      <c r="O1800" s="231"/>
      <c r="P1800" s="231"/>
      <c r="Q1800" s="231"/>
    </row>
    <row r="1801" spans="6:17">
      <c r="F1801" s="231"/>
      <c r="G1801" s="231"/>
      <c r="H1801" s="231"/>
      <c r="I1801" s="231"/>
      <c r="J1801" s="231"/>
      <c r="K1801" s="231"/>
      <c r="L1801" s="231"/>
      <c r="M1801" s="231"/>
      <c r="N1801" s="231"/>
      <c r="O1801" s="231"/>
      <c r="P1801" s="231"/>
      <c r="Q1801" s="231"/>
    </row>
    <row r="1802" spans="6:17">
      <c r="F1802" s="231"/>
      <c r="G1802" s="231"/>
      <c r="H1802" s="231"/>
      <c r="I1802" s="231"/>
      <c r="J1802" s="231"/>
      <c r="K1802" s="231"/>
      <c r="L1802" s="231"/>
      <c r="M1802" s="231"/>
      <c r="N1802" s="231"/>
      <c r="O1802" s="231"/>
      <c r="P1802" s="231"/>
      <c r="Q1802" s="231"/>
    </row>
    <row r="1803" spans="6:17">
      <c r="F1803" s="231"/>
      <c r="G1803" s="231"/>
      <c r="H1803" s="231"/>
      <c r="I1803" s="231"/>
      <c r="J1803" s="231"/>
      <c r="K1803" s="231"/>
      <c r="L1803" s="231"/>
      <c r="M1803" s="231"/>
      <c r="N1803" s="231"/>
      <c r="O1803" s="231"/>
      <c r="P1803" s="231"/>
      <c r="Q1803" s="231"/>
    </row>
    <row r="1804" spans="6:17">
      <c r="F1804" s="231"/>
      <c r="G1804" s="231"/>
      <c r="H1804" s="231"/>
      <c r="I1804" s="231"/>
      <c r="J1804" s="231"/>
      <c r="K1804" s="231"/>
      <c r="L1804" s="231"/>
      <c r="M1804" s="231"/>
      <c r="N1804" s="231"/>
      <c r="O1804" s="231"/>
      <c r="P1804" s="231"/>
      <c r="Q1804" s="231"/>
    </row>
    <row r="1805" spans="6:17">
      <c r="F1805" s="231"/>
      <c r="G1805" s="231"/>
      <c r="H1805" s="231"/>
      <c r="I1805" s="231"/>
      <c r="J1805" s="231"/>
      <c r="K1805" s="231"/>
      <c r="L1805" s="231"/>
      <c r="M1805" s="231"/>
      <c r="N1805" s="231"/>
      <c r="O1805" s="231"/>
      <c r="P1805" s="231"/>
      <c r="Q1805" s="231"/>
    </row>
    <row r="1806" spans="6:17">
      <c r="F1806" s="231"/>
      <c r="G1806" s="231"/>
      <c r="H1806" s="231"/>
      <c r="I1806" s="231"/>
      <c r="J1806" s="231"/>
      <c r="K1806" s="231"/>
      <c r="L1806" s="231"/>
      <c r="M1806" s="231"/>
      <c r="N1806" s="231"/>
      <c r="O1806" s="231"/>
      <c r="P1806" s="231"/>
      <c r="Q1806" s="231"/>
    </row>
    <row r="1807" spans="6:17">
      <c r="F1807" s="231"/>
      <c r="G1807" s="231"/>
      <c r="H1807" s="231"/>
      <c r="I1807" s="231"/>
      <c r="J1807" s="231"/>
      <c r="K1807" s="231"/>
      <c r="L1807" s="231"/>
      <c r="M1807" s="231"/>
      <c r="N1807" s="231"/>
      <c r="O1807" s="231"/>
      <c r="P1807" s="231"/>
      <c r="Q1807" s="231"/>
    </row>
    <row r="1808" spans="6:17">
      <c r="F1808" s="231"/>
      <c r="G1808" s="231"/>
      <c r="H1808" s="231"/>
      <c r="I1808" s="231"/>
      <c r="J1808" s="231"/>
      <c r="K1808" s="231"/>
      <c r="L1808" s="231"/>
      <c r="M1808" s="231"/>
      <c r="N1808" s="231"/>
      <c r="O1808" s="231"/>
      <c r="P1808" s="231"/>
      <c r="Q1808" s="231"/>
    </row>
    <row r="1809" spans="6:17">
      <c r="F1809" s="231"/>
      <c r="G1809" s="231"/>
      <c r="H1809" s="231"/>
      <c r="I1809" s="231"/>
      <c r="J1809" s="231"/>
      <c r="K1809" s="231"/>
      <c r="L1809" s="231"/>
      <c r="M1809" s="231"/>
      <c r="N1809" s="231"/>
      <c r="O1809" s="231"/>
      <c r="P1809" s="231"/>
      <c r="Q1809" s="231"/>
    </row>
    <row r="1810" spans="6:17">
      <c r="F1810" s="231"/>
      <c r="G1810" s="231"/>
      <c r="H1810" s="231"/>
      <c r="I1810" s="231"/>
      <c r="J1810" s="231"/>
      <c r="K1810" s="231"/>
      <c r="L1810" s="231"/>
      <c r="M1810" s="231"/>
      <c r="N1810" s="231"/>
      <c r="O1810" s="231"/>
      <c r="P1810" s="231"/>
      <c r="Q1810" s="231"/>
    </row>
    <row r="1811" spans="6:17">
      <c r="F1811" s="231"/>
      <c r="G1811" s="231"/>
      <c r="H1811" s="231"/>
      <c r="I1811" s="231"/>
      <c r="J1811" s="231"/>
      <c r="K1811" s="231"/>
      <c r="L1811" s="231"/>
      <c r="M1811" s="231"/>
      <c r="N1811" s="231"/>
      <c r="O1811" s="231"/>
      <c r="P1811" s="231"/>
      <c r="Q1811" s="231"/>
    </row>
    <row r="1812" spans="6:17">
      <c r="F1812" s="231"/>
      <c r="G1812" s="231"/>
      <c r="H1812" s="231"/>
      <c r="I1812" s="231"/>
      <c r="J1812" s="231"/>
      <c r="K1812" s="231"/>
      <c r="L1812" s="231"/>
      <c r="M1812" s="231"/>
      <c r="N1812" s="231"/>
      <c r="O1812" s="231"/>
      <c r="P1812" s="231"/>
      <c r="Q1812" s="231"/>
    </row>
    <row r="1813" spans="6:17">
      <c r="F1813" s="231"/>
      <c r="G1813" s="231"/>
      <c r="H1813" s="231"/>
      <c r="I1813" s="231"/>
      <c r="J1813" s="231"/>
      <c r="K1813" s="231"/>
      <c r="L1813" s="231"/>
      <c r="M1813" s="231"/>
      <c r="N1813" s="231"/>
      <c r="O1813" s="231"/>
      <c r="P1813" s="231"/>
      <c r="Q1813" s="231"/>
    </row>
    <row r="1814" spans="6:17">
      <c r="F1814" s="231"/>
      <c r="G1814" s="231"/>
      <c r="H1814" s="231"/>
      <c r="I1814" s="231"/>
      <c r="J1814" s="231"/>
      <c r="K1814" s="231"/>
      <c r="L1814" s="231"/>
      <c r="M1814" s="231"/>
      <c r="N1814" s="231"/>
      <c r="O1814" s="231"/>
      <c r="P1814" s="231"/>
      <c r="Q1814" s="231"/>
    </row>
    <row r="1815" spans="6:17">
      <c r="F1815" s="231"/>
      <c r="G1815" s="231"/>
      <c r="H1815" s="231"/>
      <c r="I1815" s="231"/>
      <c r="J1815" s="231"/>
      <c r="K1815" s="231"/>
      <c r="L1815" s="231"/>
      <c r="M1815" s="231"/>
      <c r="N1815" s="231"/>
      <c r="O1815" s="231"/>
      <c r="P1815" s="231"/>
      <c r="Q1815" s="231"/>
    </row>
    <row r="1816" spans="6:17">
      <c r="F1816" s="231"/>
      <c r="G1816" s="231"/>
      <c r="H1816" s="231"/>
      <c r="I1816" s="231"/>
      <c r="J1816" s="231"/>
      <c r="K1816" s="231"/>
      <c r="L1816" s="231"/>
      <c r="M1816" s="231"/>
      <c r="N1816" s="231"/>
      <c r="O1816" s="231"/>
      <c r="P1816" s="231"/>
      <c r="Q1816" s="231"/>
    </row>
    <row r="1817" spans="6:17">
      <c r="F1817" s="231"/>
      <c r="G1817" s="231"/>
      <c r="H1817" s="231"/>
      <c r="I1817" s="231"/>
      <c r="J1817" s="231"/>
      <c r="K1817" s="231"/>
      <c r="L1817" s="231"/>
      <c r="M1817" s="231"/>
      <c r="N1817" s="231"/>
      <c r="O1817" s="231"/>
      <c r="P1817" s="231"/>
      <c r="Q1817" s="231"/>
    </row>
    <row r="1818" spans="6:17">
      <c r="F1818" s="231"/>
      <c r="G1818" s="231"/>
      <c r="H1818" s="231"/>
      <c r="I1818" s="231"/>
      <c r="J1818" s="231"/>
      <c r="K1818" s="231"/>
      <c r="L1818" s="231"/>
      <c r="M1818" s="231"/>
      <c r="N1818" s="231"/>
      <c r="O1818" s="231"/>
      <c r="P1818" s="231"/>
      <c r="Q1818" s="231"/>
    </row>
    <row r="1819" spans="6:17">
      <c r="F1819" s="231"/>
      <c r="G1819" s="231"/>
      <c r="H1819" s="231"/>
      <c r="I1819" s="231"/>
      <c r="J1819" s="231"/>
      <c r="K1819" s="231"/>
      <c r="L1819" s="231"/>
      <c r="M1819" s="231"/>
      <c r="N1819" s="231"/>
      <c r="O1819" s="231"/>
      <c r="P1819" s="231"/>
      <c r="Q1819" s="231"/>
    </row>
    <row r="1820" spans="6:17">
      <c r="F1820" s="231"/>
      <c r="G1820" s="231"/>
      <c r="H1820" s="231"/>
      <c r="I1820" s="231"/>
      <c r="J1820" s="231"/>
      <c r="K1820" s="231"/>
      <c r="L1820" s="231"/>
      <c r="M1820" s="231"/>
      <c r="N1820" s="231"/>
      <c r="O1820" s="231"/>
      <c r="P1820" s="231"/>
      <c r="Q1820" s="231"/>
    </row>
    <row r="1821" spans="6:17">
      <c r="F1821" s="231"/>
      <c r="G1821" s="231"/>
      <c r="H1821" s="231"/>
      <c r="I1821" s="231"/>
      <c r="J1821" s="231"/>
      <c r="K1821" s="231"/>
      <c r="L1821" s="231"/>
      <c r="M1821" s="231"/>
      <c r="N1821" s="231"/>
      <c r="O1821" s="231"/>
      <c r="P1821" s="231"/>
      <c r="Q1821" s="231"/>
    </row>
    <row r="1822" spans="6:17">
      <c r="F1822" s="231"/>
      <c r="G1822" s="231"/>
      <c r="H1822" s="231"/>
      <c r="I1822" s="231"/>
      <c r="J1822" s="231"/>
      <c r="K1822" s="231"/>
      <c r="L1822" s="231"/>
      <c r="M1822" s="231"/>
      <c r="N1822" s="231"/>
      <c r="O1822" s="231"/>
      <c r="P1822" s="231"/>
      <c r="Q1822" s="231"/>
    </row>
    <row r="1823" spans="6:17">
      <c r="F1823" s="231"/>
      <c r="G1823" s="231"/>
      <c r="H1823" s="231"/>
      <c r="I1823" s="231"/>
      <c r="J1823" s="231"/>
      <c r="K1823" s="231"/>
      <c r="L1823" s="231"/>
      <c r="M1823" s="231"/>
      <c r="N1823" s="231"/>
      <c r="O1823" s="231"/>
      <c r="P1823" s="231"/>
      <c r="Q1823" s="231"/>
    </row>
    <row r="1824" spans="6:17">
      <c r="F1824" s="231"/>
      <c r="G1824" s="231"/>
      <c r="H1824" s="231"/>
      <c r="I1824" s="231"/>
      <c r="J1824" s="231"/>
      <c r="K1824" s="231"/>
      <c r="L1824" s="231"/>
      <c r="M1824" s="231"/>
      <c r="N1824" s="231"/>
      <c r="O1824" s="231"/>
      <c r="P1824" s="231"/>
      <c r="Q1824" s="231"/>
    </row>
    <row r="1825" spans="6:17">
      <c r="F1825" s="231"/>
      <c r="G1825" s="231"/>
      <c r="H1825" s="231"/>
      <c r="I1825" s="231"/>
      <c r="J1825" s="231"/>
      <c r="K1825" s="231"/>
      <c r="L1825" s="231"/>
      <c r="M1825" s="231"/>
      <c r="N1825" s="231"/>
      <c r="O1825" s="231"/>
      <c r="P1825" s="231"/>
      <c r="Q1825" s="231"/>
    </row>
    <row r="1826" spans="6:17">
      <c r="F1826" s="231"/>
      <c r="G1826" s="231"/>
      <c r="H1826" s="231"/>
      <c r="I1826" s="231"/>
      <c r="J1826" s="231"/>
      <c r="K1826" s="231"/>
      <c r="L1826" s="231"/>
      <c r="M1826" s="231"/>
      <c r="N1826" s="231"/>
      <c r="O1826" s="231"/>
      <c r="P1826" s="231"/>
      <c r="Q1826" s="231"/>
    </row>
    <row r="1827" spans="6:17">
      <c r="F1827" s="231"/>
      <c r="G1827" s="231"/>
      <c r="H1827" s="231"/>
      <c r="I1827" s="231"/>
      <c r="J1827" s="231"/>
      <c r="K1827" s="231"/>
      <c r="L1827" s="231"/>
      <c r="M1827" s="231"/>
      <c r="N1827" s="231"/>
      <c r="O1827" s="231"/>
      <c r="P1827" s="231"/>
      <c r="Q1827" s="231"/>
    </row>
    <row r="1828" spans="6:17">
      <c r="F1828" s="231"/>
      <c r="G1828" s="231"/>
      <c r="H1828" s="231"/>
      <c r="I1828" s="231"/>
      <c r="J1828" s="231"/>
      <c r="K1828" s="231"/>
      <c r="L1828" s="231"/>
      <c r="M1828" s="231"/>
      <c r="N1828" s="231"/>
      <c r="O1828" s="231"/>
      <c r="P1828" s="231"/>
      <c r="Q1828" s="231"/>
    </row>
    <row r="1829" spans="6:17">
      <c r="F1829" s="231"/>
      <c r="G1829" s="231"/>
      <c r="H1829" s="231"/>
      <c r="I1829" s="231"/>
      <c r="J1829" s="231"/>
      <c r="K1829" s="231"/>
      <c r="L1829" s="231"/>
      <c r="M1829" s="231"/>
      <c r="N1829" s="231"/>
      <c r="O1829" s="231"/>
      <c r="P1829" s="231"/>
      <c r="Q1829" s="231"/>
    </row>
    <row r="1830" spans="6:17">
      <c r="F1830" s="231"/>
      <c r="G1830" s="231"/>
      <c r="H1830" s="231"/>
      <c r="I1830" s="231"/>
      <c r="J1830" s="231"/>
      <c r="K1830" s="231"/>
      <c r="L1830" s="231"/>
      <c r="M1830" s="231"/>
      <c r="N1830" s="231"/>
      <c r="O1830" s="231"/>
      <c r="P1830" s="231"/>
      <c r="Q1830" s="231"/>
    </row>
    <row r="1831" spans="6:17">
      <c r="F1831" s="231"/>
      <c r="G1831" s="231"/>
      <c r="H1831" s="231"/>
      <c r="I1831" s="231"/>
      <c r="J1831" s="231"/>
      <c r="K1831" s="231"/>
      <c r="L1831" s="231"/>
      <c r="M1831" s="231"/>
      <c r="N1831" s="231"/>
      <c r="O1831" s="231"/>
      <c r="P1831" s="231"/>
      <c r="Q1831" s="231"/>
    </row>
    <row r="1832" spans="6:17">
      <c r="F1832" s="231"/>
      <c r="G1832" s="231"/>
      <c r="H1832" s="231"/>
      <c r="I1832" s="231"/>
      <c r="J1832" s="231"/>
      <c r="K1832" s="231"/>
      <c r="L1832" s="231"/>
      <c r="M1832" s="231"/>
      <c r="N1832" s="231"/>
      <c r="O1832" s="231"/>
      <c r="P1832" s="231"/>
      <c r="Q1832" s="231"/>
    </row>
    <row r="1833" spans="6:17">
      <c r="F1833" s="231"/>
      <c r="G1833" s="231"/>
      <c r="H1833" s="231"/>
      <c r="I1833" s="231"/>
      <c r="J1833" s="231"/>
      <c r="K1833" s="231"/>
      <c r="L1833" s="231"/>
      <c r="M1833" s="231"/>
      <c r="N1833" s="231"/>
      <c r="O1833" s="231"/>
      <c r="P1833" s="231"/>
      <c r="Q1833" s="231"/>
    </row>
    <row r="1834" spans="6:17">
      <c r="F1834" s="231"/>
      <c r="G1834" s="231"/>
      <c r="H1834" s="231"/>
      <c r="I1834" s="231"/>
      <c r="J1834" s="231"/>
      <c r="K1834" s="231"/>
      <c r="L1834" s="231"/>
      <c r="M1834" s="231"/>
      <c r="N1834" s="231"/>
      <c r="O1834" s="231"/>
      <c r="P1834" s="231"/>
      <c r="Q1834" s="231"/>
    </row>
    <row r="1835" spans="6:17">
      <c r="F1835" s="231"/>
      <c r="G1835" s="231"/>
      <c r="H1835" s="231"/>
      <c r="I1835" s="231"/>
      <c r="J1835" s="231"/>
      <c r="K1835" s="231"/>
      <c r="L1835" s="231"/>
      <c r="M1835" s="231"/>
      <c r="N1835" s="231"/>
      <c r="O1835" s="231"/>
      <c r="P1835" s="231"/>
      <c r="Q1835" s="231"/>
    </row>
    <row r="1836" spans="6:17">
      <c r="F1836" s="231"/>
      <c r="G1836" s="231"/>
      <c r="H1836" s="231"/>
      <c r="I1836" s="231"/>
      <c r="J1836" s="231"/>
      <c r="K1836" s="231"/>
      <c r="L1836" s="231"/>
      <c r="M1836" s="231"/>
      <c r="N1836" s="231"/>
      <c r="O1836" s="231"/>
      <c r="P1836" s="231"/>
      <c r="Q1836" s="231"/>
    </row>
    <row r="1837" spans="6:17">
      <c r="F1837" s="231"/>
      <c r="G1837" s="231"/>
      <c r="H1837" s="231"/>
      <c r="I1837" s="231"/>
      <c r="J1837" s="231"/>
      <c r="K1837" s="231"/>
      <c r="L1837" s="231"/>
      <c r="M1837" s="231"/>
      <c r="N1837" s="231"/>
      <c r="O1837" s="231"/>
      <c r="P1837" s="231"/>
      <c r="Q1837" s="231"/>
    </row>
    <row r="1838" spans="6:17">
      <c r="F1838" s="231"/>
      <c r="G1838" s="231"/>
      <c r="H1838" s="231"/>
      <c r="I1838" s="231"/>
      <c r="J1838" s="231"/>
      <c r="K1838" s="231"/>
      <c r="L1838" s="231"/>
      <c r="M1838" s="231"/>
      <c r="N1838" s="231"/>
      <c r="O1838" s="231"/>
      <c r="P1838" s="231"/>
      <c r="Q1838" s="231"/>
    </row>
    <row r="1839" spans="6:17">
      <c r="F1839" s="231"/>
      <c r="G1839" s="231"/>
      <c r="H1839" s="231"/>
      <c r="I1839" s="231"/>
      <c r="J1839" s="231"/>
      <c r="K1839" s="231"/>
      <c r="L1839" s="231"/>
      <c r="M1839" s="231"/>
      <c r="N1839" s="231"/>
      <c r="O1839" s="231"/>
      <c r="P1839" s="231"/>
      <c r="Q1839" s="231"/>
    </row>
    <row r="1840" spans="6:17">
      <c r="F1840" s="231"/>
      <c r="G1840" s="231"/>
      <c r="H1840" s="231"/>
      <c r="I1840" s="231"/>
      <c r="J1840" s="231"/>
      <c r="K1840" s="231"/>
      <c r="L1840" s="231"/>
      <c r="M1840" s="231"/>
      <c r="N1840" s="231"/>
      <c r="O1840" s="231"/>
      <c r="P1840" s="231"/>
      <c r="Q1840" s="231"/>
    </row>
    <row r="1841" spans="6:17">
      <c r="F1841" s="231"/>
      <c r="G1841" s="231"/>
      <c r="H1841" s="231"/>
      <c r="I1841" s="231"/>
      <c r="J1841" s="231"/>
      <c r="K1841" s="231"/>
      <c r="L1841" s="231"/>
      <c r="M1841" s="231"/>
      <c r="N1841" s="231"/>
      <c r="O1841" s="231"/>
      <c r="P1841" s="231"/>
      <c r="Q1841" s="231"/>
    </row>
    <row r="1842" spans="6:17">
      <c r="F1842" s="231"/>
      <c r="G1842" s="231"/>
      <c r="H1842" s="231"/>
      <c r="I1842" s="231"/>
      <c r="J1842" s="231"/>
      <c r="K1842" s="231"/>
      <c r="L1842" s="231"/>
      <c r="M1842" s="231"/>
      <c r="N1842" s="231"/>
      <c r="O1842" s="231"/>
      <c r="P1842" s="231"/>
      <c r="Q1842" s="231"/>
    </row>
    <row r="1843" spans="6:17">
      <c r="F1843" s="231"/>
      <c r="G1843" s="231"/>
      <c r="H1843" s="231"/>
      <c r="I1843" s="231"/>
      <c r="J1843" s="231"/>
      <c r="K1843" s="231"/>
      <c r="L1843" s="231"/>
      <c r="M1843" s="231"/>
      <c r="N1843" s="231"/>
      <c r="O1843" s="231"/>
      <c r="P1843" s="231"/>
      <c r="Q1843" s="231"/>
    </row>
    <row r="1844" spans="6:17">
      <c r="F1844" s="231"/>
      <c r="G1844" s="231"/>
      <c r="H1844" s="231"/>
      <c r="I1844" s="231"/>
      <c r="J1844" s="231"/>
      <c r="K1844" s="231"/>
      <c r="L1844" s="231"/>
      <c r="M1844" s="231"/>
      <c r="N1844" s="231"/>
      <c r="O1844" s="231"/>
      <c r="P1844" s="231"/>
      <c r="Q1844" s="231"/>
    </row>
    <row r="1845" spans="6:17">
      <c r="F1845" s="231"/>
      <c r="G1845" s="231"/>
      <c r="H1845" s="231"/>
      <c r="I1845" s="231"/>
      <c r="J1845" s="231"/>
      <c r="K1845" s="231"/>
      <c r="L1845" s="231"/>
      <c r="M1845" s="231"/>
      <c r="N1845" s="231"/>
      <c r="O1845" s="231"/>
      <c r="P1845" s="231"/>
      <c r="Q1845" s="231"/>
    </row>
    <row r="1846" spans="6:17">
      <c r="F1846" s="231"/>
      <c r="G1846" s="231"/>
      <c r="H1846" s="231"/>
      <c r="I1846" s="231"/>
      <c r="J1846" s="231"/>
      <c r="K1846" s="231"/>
      <c r="L1846" s="231"/>
      <c r="M1846" s="231"/>
      <c r="N1846" s="231"/>
      <c r="O1846" s="231"/>
      <c r="P1846" s="231"/>
      <c r="Q1846" s="231"/>
    </row>
    <row r="1847" spans="6:17">
      <c r="F1847" s="231"/>
      <c r="G1847" s="231"/>
      <c r="H1847" s="231"/>
      <c r="I1847" s="231"/>
      <c r="J1847" s="231"/>
      <c r="K1847" s="231"/>
      <c r="L1847" s="231"/>
      <c r="M1847" s="231"/>
      <c r="N1847" s="231"/>
      <c r="O1847" s="231"/>
      <c r="P1847" s="231"/>
      <c r="Q1847" s="231"/>
    </row>
    <row r="1848" spans="6:17">
      <c r="F1848" s="231"/>
      <c r="G1848" s="231"/>
      <c r="H1848" s="231"/>
      <c r="I1848" s="231"/>
      <c r="J1848" s="231"/>
      <c r="K1848" s="231"/>
      <c r="L1848" s="231"/>
      <c r="M1848" s="231"/>
      <c r="N1848" s="231"/>
      <c r="O1848" s="231"/>
      <c r="P1848" s="231"/>
      <c r="Q1848" s="231"/>
    </row>
    <row r="1849" spans="6:17">
      <c r="F1849" s="231"/>
      <c r="G1849" s="231"/>
      <c r="H1849" s="231"/>
      <c r="I1849" s="231"/>
      <c r="J1849" s="231"/>
      <c r="K1849" s="231"/>
      <c r="L1849" s="231"/>
      <c r="M1849" s="231"/>
      <c r="N1849" s="231"/>
      <c r="O1849" s="231"/>
      <c r="P1849" s="231"/>
      <c r="Q1849" s="231"/>
    </row>
    <row r="1850" spans="6:17">
      <c r="F1850" s="231"/>
      <c r="G1850" s="231"/>
      <c r="H1850" s="231"/>
      <c r="I1850" s="231"/>
      <c r="J1850" s="231"/>
      <c r="K1850" s="231"/>
      <c r="L1850" s="231"/>
      <c r="M1850" s="231"/>
      <c r="N1850" s="231"/>
      <c r="O1850" s="231"/>
      <c r="P1850" s="231"/>
      <c r="Q1850" s="231"/>
    </row>
    <row r="1851" spans="6:17">
      <c r="F1851" s="231"/>
      <c r="G1851" s="231"/>
      <c r="H1851" s="231"/>
      <c r="I1851" s="231"/>
      <c r="J1851" s="231"/>
      <c r="K1851" s="231"/>
      <c r="L1851" s="231"/>
      <c r="M1851" s="231"/>
      <c r="N1851" s="231"/>
      <c r="O1851" s="231"/>
      <c r="P1851" s="231"/>
      <c r="Q1851" s="231"/>
    </row>
    <row r="1852" spans="6:17">
      <c r="F1852" s="231"/>
      <c r="G1852" s="231"/>
      <c r="H1852" s="231"/>
      <c r="I1852" s="231"/>
      <c r="J1852" s="231"/>
      <c r="K1852" s="231"/>
      <c r="L1852" s="231"/>
      <c r="M1852" s="231"/>
      <c r="N1852" s="231"/>
      <c r="O1852" s="231"/>
      <c r="P1852" s="231"/>
      <c r="Q1852" s="231"/>
    </row>
    <row r="1853" spans="6:17">
      <c r="F1853" s="231"/>
      <c r="G1853" s="231"/>
      <c r="H1853" s="231"/>
      <c r="I1853" s="231"/>
      <c r="J1853" s="231"/>
      <c r="K1853" s="231"/>
      <c r="L1853" s="231"/>
      <c r="M1853" s="231"/>
      <c r="N1853" s="231"/>
      <c r="O1853" s="231"/>
      <c r="P1853" s="231"/>
      <c r="Q1853" s="231"/>
    </row>
    <row r="1854" spans="6:17">
      <c r="F1854" s="231"/>
      <c r="G1854" s="231"/>
      <c r="H1854" s="231"/>
      <c r="I1854" s="231"/>
      <c r="J1854" s="231"/>
      <c r="K1854" s="231"/>
      <c r="L1854" s="231"/>
      <c r="M1854" s="231"/>
      <c r="N1854" s="231"/>
      <c r="O1854" s="231"/>
      <c r="P1854" s="231"/>
      <c r="Q1854" s="231"/>
    </row>
    <row r="1855" spans="6:17">
      <c r="F1855" s="231"/>
      <c r="G1855" s="231"/>
      <c r="H1855" s="231"/>
      <c r="I1855" s="231"/>
      <c r="J1855" s="231"/>
      <c r="K1855" s="231"/>
      <c r="L1855" s="231"/>
      <c r="M1855" s="231"/>
      <c r="N1855" s="231"/>
      <c r="O1855" s="231"/>
      <c r="P1855" s="231"/>
      <c r="Q1855" s="231"/>
    </row>
    <row r="1856" spans="6:17">
      <c r="F1856" s="231"/>
      <c r="G1856" s="231"/>
      <c r="H1856" s="231"/>
      <c r="I1856" s="231"/>
      <c r="J1856" s="231"/>
      <c r="K1856" s="231"/>
      <c r="L1856" s="231"/>
      <c r="M1856" s="231"/>
      <c r="N1856" s="231"/>
      <c r="O1856" s="231"/>
      <c r="P1856" s="231"/>
      <c r="Q1856" s="231"/>
    </row>
    <row r="1857" spans="6:17">
      <c r="F1857" s="231"/>
      <c r="G1857" s="231"/>
      <c r="H1857" s="231"/>
      <c r="I1857" s="231"/>
      <c r="J1857" s="231"/>
      <c r="K1857" s="231"/>
      <c r="L1857" s="231"/>
      <c r="M1857" s="231"/>
      <c r="N1857" s="231"/>
      <c r="O1857" s="231"/>
      <c r="P1857" s="231"/>
      <c r="Q1857" s="231"/>
    </row>
    <row r="1858" spans="6:17">
      <c r="F1858" s="231"/>
      <c r="G1858" s="231"/>
      <c r="H1858" s="231"/>
      <c r="I1858" s="231"/>
      <c r="J1858" s="231"/>
      <c r="K1858" s="231"/>
      <c r="L1858" s="231"/>
      <c r="M1858" s="231"/>
      <c r="N1858" s="231"/>
      <c r="O1858" s="231"/>
      <c r="P1858" s="231"/>
      <c r="Q1858" s="231"/>
    </row>
    <row r="1859" spans="6:17">
      <c r="F1859" s="231"/>
      <c r="G1859" s="231"/>
      <c r="H1859" s="231"/>
      <c r="I1859" s="231"/>
      <c r="J1859" s="231"/>
      <c r="K1859" s="231"/>
      <c r="L1859" s="231"/>
      <c r="M1859" s="231"/>
      <c r="N1859" s="231"/>
      <c r="O1859" s="231"/>
      <c r="P1859" s="231"/>
      <c r="Q1859" s="231"/>
    </row>
    <row r="1860" spans="6:17">
      <c r="F1860" s="231"/>
      <c r="G1860" s="231"/>
      <c r="H1860" s="231"/>
      <c r="I1860" s="231"/>
      <c r="J1860" s="231"/>
      <c r="K1860" s="231"/>
      <c r="L1860" s="231"/>
      <c r="M1860" s="231"/>
      <c r="N1860" s="231"/>
      <c r="O1860" s="231"/>
      <c r="P1860" s="231"/>
      <c r="Q1860" s="231"/>
    </row>
    <row r="1861" spans="6:17">
      <c r="F1861" s="231"/>
      <c r="G1861" s="231"/>
      <c r="H1861" s="231"/>
      <c r="I1861" s="231"/>
      <c r="J1861" s="231"/>
      <c r="K1861" s="231"/>
      <c r="L1861" s="231"/>
      <c r="M1861" s="231"/>
      <c r="N1861" s="231"/>
      <c r="O1861" s="231"/>
      <c r="P1861" s="231"/>
      <c r="Q1861" s="231"/>
    </row>
    <row r="1862" spans="6:17">
      <c r="F1862" s="231"/>
      <c r="G1862" s="231"/>
      <c r="H1862" s="231"/>
      <c r="I1862" s="231"/>
      <c r="J1862" s="231"/>
      <c r="K1862" s="231"/>
      <c r="L1862" s="231"/>
      <c r="M1862" s="231"/>
      <c r="N1862" s="231"/>
      <c r="O1862" s="231"/>
      <c r="P1862" s="231"/>
      <c r="Q1862" s="231"/>
    </row>
    <row r="1863" spans="6:17">
      <c r="F1863" s="231"/>
      <c r="G1863" s="231"/>
      <c r="H1863" s="231"/>
      <c r="I1863" s="231"/>
      <c r="J1863" s="231"/>
      <c r="K1863" s="231"/>
      <c r="L1863" s="231"/>
      <c r="M1863" s="231"/>
      <c r="N1863" s="231"/>
      <c r="O1863" s="231"/>
      <c r="P1863" s="231"/>
      <c r="Q1863" s="231"/>
    </row>
    <row r="1864" spans="6:17">
      <c r="F1864" s="231"/>
      <c r="G1864" s="231"/>
      <c r="H1864" s="231"/>
      <c r="I1864" s="231"/>
      <c r="J1864" s="231"/>
      <c r="K1864" s="231"/>
      <c r="L1864" s="231"/>
      <c r="M1864" s="231"/>
      <c r="N1864" s="231"/>
      <c r="O1864" s="231"/>
      <c r="P1864" s="231"/>
      <c r="Q1864" s="231"/>
    </row>
    <row r="1865" spans="6:17">
      <c r="F1865" s="231"/>
      <c r="G1865" s="231"/>
      <c r="H1865" s="231"/>
      <c r="I1865" s="231"/>
      <c r="J1865" s="231"/>
      <c r="K1865" s="231"/>
      <c r="L1865" s="231"/>
      <c r="M1865" s="231"/>
      <c r="N1865" s="231"/>
      <c r="O1865" s="231"/>
      <c r="P1865" s="231"/>
      <c r="Q1865" s="231"/>
    </row>
    <row r="1866" spans="6:17">
      <c r="F1866" s="231"/>
      <c r="G1866" s="231"/>
      <c r="H1866" s="231"/>
      <c r="I1866" s="231"/>
      <c r="J1866" s="231"/>
      <c r="K1866" s="231"/>
      <c r="L1866" s="231"/>
      <c r="M1866" s="231"/>
      <c r="N1866" s="231"/>
      <c r="O1866" s="231"/>
      <c r="P1866" s="231"/>
      <c r="Q1866" s="231"/>
    </row>
    <row r="1867" spans="6:17">
      <c r="F1867" s="231"/>
      <c r="G1867" s="231"/>
      <c r="H1867" s="231"/>
      <c r="I1867" s="231"/>
      <c r="J1867" s="231"/>
      <c r="K1867" s="231"/>
      <c r="L1867" s="231"/>
      <c r="M1867" s="231"/>
      <c r="N1867" s="231"/>
      <c r="O1867" s="231"/>
      <c r="P1867" s="231"/>
      <c r="Q1867" s="231"/>
    </row>
    <row r="1868" spans="6:17">
      <c r="F1868" s="231"/>
      <c r="G1868" s="231"/>
      <c r="H1868" s="231"/>
      <c r="I1868" s="231"/>
      <c r="J1868" s="231"/>
      <c r="K1868" s="231"/>
      <c r="L1868" s="231"/>
      <c r="M1868" s="231"/>
      <c r="N1868" s="231"/>
      <c r="O1868" s="231"/>
      <c r="P1868" s="231"/>
      <c r="Q1868" s="231"/>
    </row>
    <row r="1869" spans="6:17">
      <c r="F1869" s="231"/>
      <c r="G1869" s="231"/>
      <c r="H1869" s="231"/>
      <c r="I1869" s="231"/>
      <c r="J1869" s="231"/>
      <c r="K1869" s="231"/>
      <c r="L1869" s="231"/>
      <c r="M1869" s="231"/>
      <c r="N1869" s="231"/>
      <c r="O1869" s="231"/>
      <c r="P1869" s="231"/>
      <c r="Q1869" s="231"/>
    </row>
    <row r="1870" spans="6:17">
      <c r="F1870" s="231"/>
      <c r="G1870" s="231"/>
      <c r="H1870" s="231"/>
      <c r="I1870" s="231"/>
      <c r="J1870" s="231"/>
      <c r="K1870" s="231"/>
      <c r="L1870" s="231"/>
      <c r="M1870" s="231"/>
      <c r="N1870" s="231"/>
      <c r="O1870" s="231"/>
      <c r="P1870" s="231"/>
      <c r="Q1870" s="231"/>
    </row>
    <row r="1871" spans="6:17">
      <c r="F1871" s="231"/>
      <c r="G1871" s="231"/>
      <c r="H1871" s="231"/>
      <c r="I1871" s="231"/>
      <c r="J1871" s="231"/>
      <c r="K1871" s="231"/>
      <c r="L1871" s="231"/>
      <c r="M1871" s="231"/>
      <c r="N1871" s="231"/>
      <c r="O1871" s="231"/>
      <c r="P1871" s="231"/>
      <c r="Q1871" s="231"/>
    </row>
    <row r="1872" spans="6:17">
      <c r="F1872" s="231"/>
      <c r="G1872" s="231"/>
      <c r="H1872" s="231"/>
      <c r="I1872" s="231"/>
      <c r="J1872" s="231"/>
      <c r="K1872" s="231"/>
      <c r="L1872" s="231"/>
      <c r="M1872" s="231"/>
      <c r="N1872" s="231"/>
      <c r="O1872" s="231"/>
      <c r="P1872" s="231"/>
      <c r="Q1872" s="231"/>
    </row>
    <row r="1873" spans="6:17">
      <c r="F1873" s="231"/>
      <c r="G1873" s="231"/>
      <c r="H1873" s="231"/>
      <c r="I1873" s="231"/>
      <c r="J1873" s="231"/>
      <c r="K1873" s="231"/>
      <c r="L1873" s="231"/>
      <c r="M1873" s="231"/>
      <c r="N1873" s="231"/>
      <c r="O1873" s="231"/>
      <c r="P1873" s="231"/>
      <c r="Q1873" s="231"/>
    </row>
    <row r="1874" spans="6:17">
      <c r="F1874" s="231"/>
      <c r="G1874" s="231"/>
      <c r="H1874" s="231"/>
      <c r="I1874" s="231"/>
      <c r="J1874" s="231"/>
      <c r="K1874" s="231"/>
      <c r="L1874" s="231"/>
      <c r="M1874" s="231"/>
      <c r="N1874" s="231"/>
      <c r="O1874" s="231"/>
      <c r="P1874" s="231"/>
      <c r="Q1874" s="231"/>
    </row>
    <row r="1875" spans="6:17">
      <c r="F1875" s="231"/>
      <c r="G1875" s="231"/>
      <c r="H1875" s="231"/>
      <c r="I1875" s="231"/>
      <c r="J1875" s="231"/>
      <c r="K1875" s="231"/>
      <c r="L1875" s="231"/>
      <c r="M1875" s="231"/>
      <c r="N1875" s="231"/>
      <c r="O1875" s="231"/>
      <c r="P1875" s="231"/>
      <c r="Q1875" s="231"/>
    </row>
    <row r="1876" spans="6:17">
      <c r="F1876" s="231"/>
      <c r="G1876" s="231"/>
      <c r="H1876" s="231"/>
      <c r="I1876" s="231"/>
      <c r="J1876" s="231"/>
      <c r="K1876" s="231"/>
      <c r="L1876" s="231"/>
      <c r="M1876" s="231"/>
      <c r="N1876" s="231"/>
      <c r="O1876" s="231"/>
      <c r="P1876" s="231"/>
      <c r="Q1876" s="231"/>
    </row>
    <row r="1877" spans="6:17">
      <c r="F1877" s="231"/>
      <c r="G1877" s="231"/>
      <c r="H1877" s="231"/>
      <c r="I1877" s="231"/>
      <c r="J1877" s="231"/>
      <c r="K1877" s="231"/>
      <c r="L1877" s="231"/>
      <c r="M1877" s="231"/>
      <c r="N1877" s="231"/>
      <c r="O1877" s="231"/>
      <c r="P1877" s="231"/>
      <c r="Q1877" s="231"/>
    </row>
    <row r="1878" spans="6:17">
      <c r="F1878" s="231"/>
      <c r="G1878" s="231"/>
      <c r="H1878" s="231"/>
      <c r="I1878" s="231"/>
      <c r="J1878" s="231"/>
      <c r="K1878" s="231"/>
      <c r="L1878" s="231"/>
      <c r="M1878" s="231"/>
      <c r="N1878" s="231"/>
      <c r="O1878" s="231"/>
      <c r="P1878" s="231"/>
      <c r="Q1878" s="231"/>
    </row>
    <row r="1879" spans="6:17">
      <c r="F1879" s="231"/>
      <c r="G1879" s="231"/>
      <c r="H1879" s="231"/>
      <c r="I1879" s="231"/>
      <c r="J1879" s="231"/>
      <c r="K1879" s="231"/>
      <c r="L1879" s="231"/>
      <c r="M1879" s="231"/>
      <c r="N1879" s="231"/>
      <c r="O1879" s="231"/>
      <c r="P1879" s="231"/>
      <c r="Q1879" s="231"/>
    </row>
    <row r="1880" spans="6:17">
      <c r="F1880" s="231"/>
      <c r="G1880" s="231"/>
      <c r="H1880" s="231"/>
      <c r="I1880" s="231"/>
      <c r="J1880" s="231"/>
      <c r="K1880" s="231"/>
      <c r="L1880" s="231"/>
      <c r="M1880" s="231"/>
      <c r="N1880" s="231"/>
      <c r="O1880" s="231"/>
      <c r="P1880" s="231"/>
      <c r="Q1880" s="231"/>
    </row>
    <row r="1881" spans="6:17">
      <c r="F1881" s="231"/>
      <c r="G1881" s="231"/>
      <c r="H1881" s="231"/>
      <c r="I1881" s="231"/>
      <c r="J1881" s="231"/>
      <c r="K1881" s="231"/>
      <c r="L1881" s="231"/>
      <c r="M1881" s="231"/>
      <c r="N1881" s="231"/>
      <c r="O1881" s="231"/>
      <c r="P1881" s="231"/>
      <c r="Q1881" s="231"/>
    </row>
    <row r="1882" spans="6:17">
      <c r="F1882" s="231"/>
      <c r="G1882" s="231"/>
      <c r="H1882" s="231"/>
      <c r="I1882" s="231"/>
      <c r="J1882" s="231"/>
      <c r="K1882" s="231"/>
      <c r="L1882" s="231"/>
      <c r="M1882" s="231"/>
      <c r="N1882" s="231"/>
      <c r="O1882" s="231"/>
      <c r="P1882" s="231"/>
      <c r="Q1882" s="231"/>
    </row>
    <row r="1883" spans="6:17">
      <c r="F1883" s="231"/>
      <c r="G1883" s="231"/>
      <c r="H1883" s="231"/>
      <c r="I1883" s="231"/>
      <c r="J1883" s="231"/>
      <c r="K1883" s="231"/>
      <c r="L1883" s="231"/>
      <c r="M1883" s="231"/>
      <c r="N1883" s="231"/>
      <c r="O1883" s="231"/>
      <c r="P1883" s="231"/>
      <c r="Q1883" s="231"/>
    </row>
    <row r="1884" spans="6:17">
      <c r="F1884" s="231"/>
      <c r="G1884" s="231"/>
      <c r="H1884" s="231"/>
      <c r="I1884" s="231"/>
      <c r="J1884" s="231"/>
      <c r="K1884" s="231"/>
      <c r="L1884" s="231"/>
      <c r="M1884" s="231"/>
      <c r="N1884" s="231"/>
      <c r="O1884" s="231"/>
      <c r="P1884" s="231"/>
      <c r="Q1884" s="231"/>
    </row>
    <row r="1885" spans="6:17">
      <c r="F1885" s="231"/>
      <c r="G1885" s="231"/>
      <c r="H1885" s="231"/>
      <c r="I1885" s="231"/>
      <c r="J1885" s="231"/>
      <c r="K1885" s="231"/>
      <c r="L1885" s="231"/>
      <c r="M1885" s="231"/>
      <c r="N1885" s="231"/>
      <c r="O1885" s="231"/>
      <c r="P1885" s="231"/>
      <c r="Q1885" s="231"/>
    </row>
    <row r="1886" spans="6:17">
      <c r="F1886" s="231"/>
      <c r="G1886" s="231"/>
      <c r="H1886" s="231"/>
      <c r="I1886" s="231"/>
      <c r="J1886" s="231"/>
      <c r="K1886" s="231"/>
      <c r="L1886" s="231"/>
      <c r="M1886" s="231"/>
      <c r="N1886" s="231"/>
      <c r="O1886" s="231"/>
      <c r="P1886" s="231"/>
      <c r="Q1886" s="231"/>
    </row>
    <row r="1887" spans="6:17">
      <c r="F1887" s="231"/>
      <c r="G1887" s="231"/>
      <c r="H1887" s="231"/>
      <c r="I1887" s="231"/>
      <c r="J1887" s="231"/>
      <c r="K1887" s="231"/>
      <c r="L1887" s="231"/>
      <c r="M1887" s="231"/>
      <c r="N1887" s="231"/>
      <c r="O1887" s="231"/>
      <c r="P1887" s="231"/>
      <c r="Q1887" s="231"/>
    </row>
    <row r="1888" spans="6:17">
      <c r="F1888" s="231"/>
      <c r="G1888" s="231"/>
      <c r="H1888" s="231"/>
      <c r="I1888" s="231"/>
      <c r="J1888" s="231"/>
      <c r="K1888" s="231"/>
      <c r="L1888" s="231"/>
      <c r="M1888" s="231"/>
      <c r="N1888" s="231"/>
      <c r="O1888" s="231"/>
      <c r="P1888" s="231"/>
      <c r="Q1888" s="231"/>
    </row>
    <row r="1889" spans="6:17">
      <c r="F1889" s="231"/>
      <c r="G1889" s="231"/>
      <c r="H1889" s="231"/>
      <c r="I1889" s="231"/>
      <c r="J1889" s="231"/>
      <c r="K1889" s="231"/>
      <c r="L1889" s="231"/>
      <c r="M1889" s="231"/>
      <c r="N1889" s="231"/>
      <c r="O1889" s="231"/>
      <c r="P1889" s="231"/>
      <c r="Q1889" s="231"/>
    </row>
    <row r="1890" spans="6:17">
      <c r="F1890" s="231"/>
      <c r="G1890" s="231"/>
      <c r="H1890" s="231"/>
      <c r="I1890" s="231"/>
      <c r="J1890" s="231"/>
      <c r="K1890" s="231"/>
      <c r="L1890" s="231"/>
      <c r="M1890" s="231"/>
      <c r="N1890" s="231"/>
      <c r="O1890" s="231"/>
      <c r="P1890" s="231"/>
      <c r="Q1890" s="231"/>
    </row>
    <row r="1891" spans="6:17">
      <c r="F1891" s="231"/>
      <c r="G1891" s="231"/>
      <c r="H1891" s="231"/>
      <c r="I1891" s="231"/>
      <c r="J1891" s="231"/>
      <c r="K1891" s="231"/>
      <c r="L1891" s="231"/>
      <c r="M1891" s="231"/>
      <c r="N1891" s="231"/>
      <c r="O1891" s="231"/>
      <c r="P1891" s="231"/>
      <c r="Q1891" s="231"/>
    </row>
    <row r="1892" spans="6:17">
      <c r="F1892" s="231"/>
      <c r="G1892" s="231"/>
      <c r="H1892" s="231"/>
      <c r="I1892" s="231"/>
      <c r="J1892" s="231"/>
      <c r="K1892" s="231"/>
      <c r="L1892" s="231"/>
      <c r="M1892" s="231"/>
      <c r="N1892" s="231"/>
      <c r="O1892" s="231"/>
      <c r="P1892" s="231"/>
      <c r="Q1892" s="231"/>
    </row>
    <row r="1893" spans="6:17">
      <c r="F1893" s="231"/>
      <c r="G1893" s="231"/>
      <c r="H1893" s="231"/>
      <c r="I1893" s="231"/>
      <c r="J1893" s="231"/>
      <c r="K1893" s="231"/>
      <c r="L1893" s="231"/>
      <c r="M1893" s="231"/>
      <c r="N1893" s="231"/>
      <c r="O1893" s="231"/>
      <c r="P1893" s="231"/>
      <c r="Q1893" s="231"/>
    </row>
    <row r="1894" spans="6:17">
      <c r="F1894" s="231"/>
      <c r="G1894" s="231"/>
      <c r="H1894" s="231"/>
      <c r="I1894" s="231"/>
      <c r="J1894" s="231"/>
      <c r="K1894" s="231"/>
      <c r="L1894" s="231"/>
      <c r="M1894" s="231"/>
      <c r="N1894" s="231"/>
      <c r="O1894" s="231"/>
      <c r="P1894" s="231"/>
      <c r="Q1894" s="231"/>
    </row>
    <row r="1895" spans="6:17">
      <c r="F1895" s="231"/>
      <c r="G1895" s="231"/>
      <c r="H1895" s="231"/>
      <c r="I1895" s="231"/>
      <c r="J1895" s="231"/>
      <c r="K1895" s="231"/>
      <c r="L1895" s="231"/>
      <c r="M1895" s="231"/>
      <c r="N1895" s="231"/>
      <c r="O1895" s="231"/>
      <c r="P1895" s="231"/>
      <c r="Q1895" s="231"/>
    </row>
    <row r="1896" spans="6:17">
      <c r="F1896" s="231"/>
      <c r="G1896" s="231"/>
      <c r="H1896" s="231"/>
      <c r="I1896" s="231"/>
      <c r="J1896" s="231"/>
      <c r="K1896" s="231"/>
      <c r="L1896" s="231"/>
      <c r="M1896" s="231"/>
      <c r="N1896" s="231"/>
      <c r="O1896" s="231"/>
      <c r="P1896" s="231"/>
      <c r="Q1896" s="231"/>
    </row>
    <row r="1897" spans="6:17">
      <c r="F1897" s="231"/>
      <c r="G1897" s="231"/>
      <c r="H1897" s="231"/>
      <c r="I1897" s="231"/>
      <c r="J1897" s="231"/>
      <c r="K1897" s="231"/>
      <c r="L1897" s="231"/>
      <c r="M1897" s="231"/>
      <c r="N1897" s="231"/>
      <c r="O1897" s="231"/>
      <c r="P1897" s="231"/>
      <c r="Q1897" s="231"/>
    </row>
    <row r="1898" spans="6:17">
      <c r="F1898" s="231"/>
      <c r="G1898" s="231"/>
      <c r="H1898" s="231"/>
      <c r="I1898" s="231"/>
      <c r="J1898" s="231"/>
      <c r="K1898" s="231"/>
      <c r="L1898" s="231"/>
      <c r="M1898" s="231"/>
      <c r="N1898" s="231"/>
      <c r="O1898" s="231"/>
      <c r="P1898" s="231"/>
      <c r="Q1898" s="231"/>
    </row>
    <row r="1899" spans="6:17">
      <c r="F1899" s="231"/>
      <c r="G1899" s="231"/>
      <c r="H1899" s="231"/>
      <c r="I1899" s="231"/>
      <c r="J1899" s="231"/>
      <c r="K1899" s="231"/>
      <c r="L1899" s="231"/>
      <c r="M1899" s="231"/>
      <c r="N1899" s="231"/>
      <c r="O1899" s="231"/>
      <c r="P1899" s="231"/>
      <c r="Q1899" s="231"/>
    </row>
    <row r="1900" spans="6:17">
      <c r="F1900" s="231"/>
      <c r="G1900" s="231"/>
      <c r="H1900" s="231"/>
      <c r="I1900" s="231"/>
      <c r="J1900" s="231"/>
      <c r="K1900" s="231"/>
      <c r="L1900" s="231"/>
      <c r="M1900" s="231"/>
      <c r="N1900" s="231"/>
      <c r="O1900" s="231"/>
      <c r="P1900" s="231"/>
      <c r="Q1900" s="231"/>
    </row>
    <row r="1901" spans="6:17">
      <c r="F1901" s="231"/>
      <c r="G1901" s="231"/>
      <c r="H1901" s="231"/>
      <c r="I1901" s="231"/>
      <c r="J1901" s="231"/>
      <c r="K1901" s="231"/>
      <c r="L1901" s="231"/>
      <c r="M1901" s="231"/>
      <c r="N1901" s="231"/>
      <c r="O1901" s="231"/>
      <c r="P1901" s="231"/>
      <c r="Q1901" s="231"/>
    </row>
    <row r="1902" spans="6:17">
      <c r="F1902" s="231"/>
      <c r="G1902" s="231"/>
      <c r="H1902" s="231"/>
      <c r="I1902" s="231"/>
      <c r="J1902" s="231"/>
      <c r="K1902" s="231"/>
      <c r="L1902" s="231"/>
      <c r="M1902" s="231"/>
      <c r="N1902" s="231"/>
      <c r="O1902" s="231"/>
      <c r="P1902" s="231"/>
      <c r="Q1902" s="231"/>
    </row>
    <row r="1903" spans="6:17">
      <c r="F1903" s="231"/>
      <c r="G1903" s="231"/>
      <c r="H1903" s="231"/>
      <c r="I1903" s="231"/>
      <c r="J1903" s="231"/>
      <c r="K1903" s="231"/>
      <c r="L1903" s="231"/>
      <c r="M1903" s="231"/>
      <c r="N1903" s="231"/>
      <c r="O1903" s="231"/>
      <c r="P1903" s="231"/>
      <c r="Q1903" s="231"/>
    </row>
    <row r="1904" spans="6:17">
      <c r="F1904" s="231"/>
      <c r="G1904" s="231"/>
      <c r="H1904" s="231"/>
      <c r="I1904" s="231"/>
      <c r="J1904" s="231"/>
      <c r="K1904" s="231"/>
      <c r="L1904" s="231"/>
      <c r="M1904" s="231"/>
      <c r="N1904" s="231"/>
      <c r="O1904" s="231"/>
      <c r="P1904" s="231"/>
      <c r="Q1904" s="231"/>
    </row>
    <row r="1905" spans="6:17">
      <c r="F1905" s="231"/>
      <c r="G1905" s="231"/>
      <c r="H1905" s="231"/>
      <c r="I1905" s="231"/>
      <c r="J1905" s="231"/>
      <c r="K1905" s="231"/>
      <c r="L1905" s="231"/>
      <c r="M1905" s="231"/>
      <c r="N1905" s="231"/>
      <c r="O1905" s="231"/>
      <c r="P1905" s="231"/>
      <c r="Q1905" s="231"/>
    </row>
    <row r="1906" spans="6:17">
      <c r="F1906" s="231"/>
      <c r="G1906" s="231"/>
      <c r="H1906" s="231"/>
      <c r="I1906" s="231"/>
      <c r="J1906" s="231"/>
      <c r="K1906" s="231"/>
      <c r="L1906" s="231"/>
      <c r="M1906" s="231"/>
      <c r="N1906" s="231"/>
      <c r="O1906" s="231"/>
      <c r="P1906" s="231"/>
      <c r="Q1906" s="231"/>
    </row>
    <row r="1907" spans="6:17">
      <c r="F1907" s="231"/>
      <c r="G1907" s="231"/>
      <c r="H1907" s="231"/>
      <c r="I1907" s="231"/>
      <c r="J1907" s="231"/>
      <c r="K1907" s="231"/>
      <c r="L1907" s="231"/>
      <c r="M1907" s="231"/>
      <c r="N1907" s="231"/>
      <c r="O1907" s="231"/>
      <c r="P1907" s="231"/>
      <c r="Q1907" s="231"/>
    </row>
    <row r="1908" spans="6:17">
      <c r="F1908" s="231"/>
      <c r="G1908" s="231"/>
      <c r="H1908" s="231"/>
      <c r="I1908" s="231"/>
      <c r="J1908" s="231"/>
      <c r="K1908" s="231"/>
      <c r="L1908" s="231"/>
      <c r="M1908" s="231"/>
      <c r="N1908" s="231"/>
      <c r="O1908" s="231"/>
      <c r="P1908" s="231"/>
      <c r="Q1908" s="231"/>
    </row>
    <row r="1909" spans="6:17">
      <c r="F1909" s="231"/>
      <c r="G1909" s="231"/>
      <c r="H1909" s="231"/>
      <c r="I1909" s="231"/>
      <c r="J1909" s="231"/>
      <c r="K1909" s="231"/>
      <c r="L1909" s="231"/>
      <c r="M1909" s="231"/>
      <c r="N1909" s="231"/>
      <c r="O1909" s="231"/>
      <c r="P1909" s="231"/>
      <c r="Q1909" s="231"/>
    </row>
    <row r="1910" spans="6:17">
      <c r="F1910" s="231"/>
      <c r="G1910" s="231"/>
      <c r="H1910" s="231"/>
      <c r="I1910" s="231"/>
      <c r="J1910" s="231"/>
      <c r="K1910" s="231"/>
      <c r="L1910" s="231"/>
      <c r="M1910" s="231"/>
      <c r="N1910" s="231"/>
      <c r="O1910" s="231"/>
      <c r="P1910" s="231"/>
      <c r="Q1910" s="231"/>
    </row>
    <row r="1911" spans="6:17">
      <c r="F1911" s="231"/>
      <c r="G1911" s="231"/>
      <c r="H1911" s="231"/>
      <c r="I1911" s="231"/>
      <c r="J1911" s="231"/>
      <c r="K1911" s="231"/>
      <c r="L1911" s="231"/>
      <c r="M1911" s="231"/>
      <c r="N1911" s="231"/>
      <c r="O1911" s="231"/>
      <c r="P1911" s="231"/>
      <c r="Q1911" s="231"/>
    </row>
    <row r="1912" spans="6:17">
      <c r="F1912" s="231"/>
      <c r="G1912" s="231"/>
      <c r="H1912" s="231"/>
      <c r="I1912" s="231"/>
      <c r="J1912" s="231"/>
      <c r="K1912" s="231"/>
      <c r="L1912" s="231"/>
      <c r="M1912" s="231"/>
      <c r="N1912" s="231"/>
      <c r="O1912" s="231"/>
      <c r="P1912" s="231"/>
      <c r="Q1912" s="231"/>
    </row>
    <row r="1913" spans="6:17">
      <c r="F1913" s="231"/>
      <c r="G1913" s="231"/>
      <c r="H1913" s="231"/>
      <c r="I1913" s="231"/>
      <c r="J1913" s="231"/>
      <c r="K1913" s="231"/>
      <c r="L1913" s="231"/>
      <c r="M1913" s="231"/>
      <c r="N1913" s="231"/>
      <c r="O1913" s="231"/>
      <c r="P1913" s="231"/>
      <c r="Q1913" s="231"/>
    </row>
    <row r="1914" spans="6:17">
      <c r="F1914" s="231"/>
      <c r="G1914" s="231"/>
      <c r="H1914" s="231"/>
      <c r="I1914" s="231"/>
      <c r="J1914" s="231"/>
      <c r="K1914" s="231"/>
      <c r="L1914" s="231"/>
      <c r="M1914" s="231"/>
      <c r="N1914" s="231"/>
      <c r="O1914" s="231"/>
      <c r="P1914" s="231"/>
      <c r="Q1914" s="231"/>
    </row>
    <row r="1915" spans="6:17">
      <c r="F1915" s="231"/>
      <c r="G1915" s="231"/>
      <c r="H1915" s="231"/>
      <c r="I1915" s="231"/>
      <c r="J1915" s="231"/>
      <c r="K1915" s="231"/>
      <c r="L1915" s="231"/>
      <c r="M1915" s="231"/>
      <c r="N1915" s="231"/>
      <c r="O1915" s="231"/>
      <c r="P1915" s="231"/>
      <c r="Q1915" s="231"/>
    </row>
    <row r="1916" spans="6:17">
      <c r="F1916" s="231"/>
      <c r="G1916" s="231"/>
      <c r="H1916" s="231"/>
      <c r="I1916" s="231"/>
      <c r="J1916" s="231"/>
      <c r="K1916" s="231"/>
      <c r="L1916" s="231"/>
      <c r="M1916" s="231"/>
      <c r="N1916" s="231"/>
      <c r="O1916" s="231"/>
      <c r="P1916" s="231"/>
      <c r="Q1916" s="231"/>
    </row>
    <row r="1917" spans="6:17">
      <c r="F1917" s="231"/>
      <c r="G1917" s="231"/>
      <c r="H1917" s="231"/>
      <c r="I1917" s="231"/>
      <c r="J1917" s="231"/>
      <c r="K1917" s="231"/>
      <c r="L1917" s="231"/>
      <c r="M1917" s="231"/>
      <c r="N1917" s="231"/>
      <c r="O1917" s="231"/>
      <c r="P1917" s="231"/>
      <c r="Q1917" s="231"/>
    </row>
    <row r="1918" spans="6:17">
      <c r="F1918" s="231"/>
      <c r="G1918" s="231"/>
      <c r="H1918" s="231"/>
      <c r="I1918" s="231"/>
      <c r="J1918" s="231"/>
      <c r="K1918" s="231"/>
      <c r="L1918" s="231"/>
      <c r="M1918" s="231"/>
      <c r="N1918" s="231"/>
      <c r="O1918" s="231"/>
      <c r="P1918" s="231"/>
      <c r="Q1918" s="231"/>
    </row>
    <row r="1919" spans="6:17">
      <c r="F1919" s="231"/>
      <c r="G1919" s="231"/>
      <c r="H1919" s="231"/>
      <c r="I1919" s="231"/>
      <c r="J1919" s="231"/>
      <c r="K1919" s="231"/>
      <c r="L1919" s="231"/>
      <c r="M1919" s="231"/>
      <c r="N1919" s="231"/>
      <c r="O1919" s="231"/>
      <c r="P1919" s="231"/>
      <c r="Q1919" s="231"/>
    </row>
    <row r="1920" spans="6:17">
      <c r="F1920" s="231"/>
      <c r="G1920" s="231"/>
      <c r="H1920" s="231"/>
      <c r="I1920" s="231"/>
      <c r="J1920" s="231"/>
      <c r="K1920" s="231"/>
      <c r="L1920" s="231"/>
      <c r="M1920" s="231"/>
      <c r="N1920" s="231"/>
      <c r="O1920" s="231"/>
      <c r="P1920" s="231"/>
      <c r="Q1920" s="231"/>
    </row>
    <row r="1921" spans="6:17">
      <c r="F1921" s="231"/>
      <c r="G1921" s="231"/>
      <c r="H1921" s="231"/>
      <c r="I1921" s="231"/>
      <c r="J1921" s="231"/>
      <c r="K1921" s="231"/>
      <c r="L1921" s="231"/>
      <c r="M1921" s="231"/>
      <c r="N1921" s="231"/>
      <c r="O1921" s="231"/>
      <c r="P1921" s="231"/>
      <c r="Q1921" s="231"/>
    </row>
    <row r="1922" spans="6:17">
      <c r="F1922" s="231"/>
      <c r="G1922" s="231"/>
      <c r="H1922" s="231"/>
      <c r="I1922" s="231"/>
      <c r="J1922" s="231"/>
      <c r="K1922" s="231"/>
      <c r="L1922" s="231"/>
      <c r="M1922" s="231"/>
      <c r="N1922" s="231"/>
      <c r="O1922" s="231"/>
      <c r="P1922" s="231"/>
      <c r="Q1922" s="231"/>
    </row>
    <row r="1923" spans="6:17">
      <c r="F1923" s="231"/>
      <c r="G1923" s="231"/>
      <c r="H1923" s="231"/>
      <c r="I1923" s="231"/>
      <c r="J1923" s="231"/>
      <c r="K1923" s="231"/>
      <c r="L1923" s="231"/>
      <c r="M1923" s="231"/>
      <c r="N1923" s="231"/>
      <c r="O1923" s="231"/>
      <c r="P1923" s="231"/>
      <c r="Q1923" s="231"/>
    </row>
    <row r="1924" spans="6:17">
      <c r="F1924" s="231"/>
      <c r="G1924" s="231"/>
      <c r="H1924" s="231"/>
      <c r="I1924" s="231"/>
      <c r="J1924" s="231"/>
      <c r="K1924" s="231"/>
      <c r="L1924" s="231"/>
      <c r="M1924" s="231"/>
      <c r="N1924" s="231"/>
      <c r="O1924" s="231"/>
      <c r="P1924" s="231"/>
      <c r="Q1924" s="231"/>
    </row>
    <row r="1925" spans="6:17">
      <c r="F1925" s="231"/>
      <c r="G1925" s="231"/>
      <c r="H1925" s="231"/>
      <c r="I1925" s="231"/>
      <c r="J1925" s="231"/>
      <c r="K1925" s="231"/>
      <c r="L1925" s="231"/>
      <c r="M1925" s="231"/>
      <c r="N1925" s="231"/>
      <c r="O1925" s="231"/>
      <c r="P1925" s="231"/>
      <c r="Q1925" s="231"/>
    </row>
    <row r="1926" spans="6:17">
      <c r="F1926" s="231"/>
      <c r="G1926" s="231"/>
      <c r="H1926" s="231"/>
      <c r="I1926" s="231"/>
      <c r="J1926" s="231"/>
      <c r="K1926" s="231"/>
      <c r="L1926" s="231"/>
      <c r="M1926" s="231"/>
      <c r="N1926" s="231"/>
      <c r="O1926" s="231"/>
      <c r="P1926" s="231"/>
      <c r="Q1926" s="231"/>
    </row>
    <row r="1927" spans="6:17">
      <c r="F1927" s="231"/>
      <c r="G1927" s="231"/>
      <c r="H1927" s="231"/>
      <c r="I1927" s="231"/>
      <c r="J1927" s="231"/>
      <c r="K1927" s="231"/>
      <c r="L1927" s="231"/>
      <c r="M1927" s="231"/>
      <c r="N1927" s="231"/>
      <c r="O1927" s="231"/>
      <c r="P1927" s="231"/>
      <c r="Q1927" s="231"/>
    </row>
    <row r="1928" spans="6:17">
      <c r="F1928" s="231"/>
      <c r="G1928" s="231"/>
      <c r="H1928" s="231"/>
      <c r="I1928" s="231"/>
      <c r="J1928" s="231"/>
      <c r="K1928" s="231"/>
      <c r="L1928" s="231"/>
      <c r="M1928" s="231"/>
      <c r="N1928" s="231"/>
      <c r="O1928" s="231"/>
      <c r="P1928" s="231"/>
      <c r="Q1928" s="231"/>
    </row>
    <row r="1929" spans="6:17">
      <c r="F1929" s="231"/>
      <c r="G1929" s="231"/>
      <c r="H1929" s="231"/>
      <c r="I1929" s="231"/>
      <c r="J1929" s="231"/>
      <c r="K1929" s="231"/>
      <c r="L1929" s="231"/>
      <c r="M1929" s="231"/>
      <c r="N1929" s="231"/>
      <c r="O1929" s="231"/>
      <c r="P1929" s="231"/>
      <c r="Q1929" s="231"/>
    </row>
    <row r="1930" spans="6:17">
      <c r="F1930" s="231"/>
      <c r="G1930" s="231"/>
      <c r="H1930" s="231"/>
      <c r="I1930" s="231"/>
      <c r="J1930" s="231"/>
      <c r="K1930" s="231"/>
      <c r="L1930" s="231"/>
      <c r="M1930" s="231"/>
      <c r="N1930" s="231"/>
      <c r="O1930" s="231"/>
      <c r="P1930" s="231"/>
      <c r="Q1930" s="231"/>
    </row>
    <row r="1931" spans="6:17">
      <c r="F1931" s="231"/>
      <c r="G1931" s="231"/>
      <c r="H1931" s="231"/>
      <c r="I1931" s="231"/>
      <c r="J1931" s="231"/>
      <c r="K1931" s="231"/>
      <c r="L1931" s="231"/>
      <c r="M1931" s="231"/>
      <c r="N1931" s="231"/>
      <c r="O1931" s="231"/>
      <c r="P1931" s="231"/>
      <c r="Q1931" s="231"/>
    </row>
    <row r="1932" spans="6:17">
      <c r="F1932" s="231"/>
      <c r="G1932" s="231"/>
      <c r="H1932" s="231"/>
      <c r="I1932" s="231"/>
      <c r="J1932" s="231"/>
      <c r="K1932" s="231"/>
      <c r="L1932" s="231"/>
      <c r="M1932" s="231"/>
      <c r="N1932" s="231"/>
      <c r="O1932" s="231"/>
      <c r="P1932" s="231"/>
      <c r="Q1932" s="231"/>
    </row>
    <row r="1933" spans="6:17">
      <c r="F1933" s="231"/>
      <c r="G1933" s="231"/>
      <c r="H1933" s="231"/>
      <c r="I1933" s="231"/>
      <c r="J1933" s="231"/>
      <c r="K1933" s="231"/>
      <c r="L1933" s="231"/>
      <c r="M1933" s="231"/>
      <c r="N1933" s="231"/>
      <c r="O1933" s="231"/>
      <c r="P1933" s="231"/>
      <c r="Q1933" s="231"/>
    </row>
    <row r="1934" spans="6:17">
      <c r="F1934" s="231"/>
      <c r="G1934" s="231"/>
      <c r="H1934" s="231"/>
      <c r="I1934" s="231"/>
      <c r="J1934" s="231"/>
      <c r="K1934" s="231"/>
      <c r="L1934" s="231"/>
      <c r="M1934" s="231"/>
      <c r="N1934" s="231"/>
      <c r="O1934" s="231"/>
      <c r="P1934" s="231"/>
      <c r="Q1934" s="231"/>
    </row>
    <row r="1935" spans="6:17">
      <c r="F1935" s="231"/>
      <c r="G1935" s="231"/>
      <c r="H1935" s="231"/>
      <c r="I1935" s="231"/>
      <c r="J1935" s="231"/>
      <c r="K1935" s="231"/>
      <c r="L1935" s="231"/>
      <c r="M1935" s="231"/>
      <c r="N1935" s="231"/>
      <c r="O1935" s="231"/>
      <c r="P1935" s="231"/>
      <c r="Q1935" s="231"/>
    </row>
    <row r="1936" spans="6:17">
      <c r="F1936" s="231"/>
      <c r="G1936" s="231"/>
      <c r="H1936" s="231"/>
      <c r="I1936" s="231"/>
      <c r="J1936" s="231"/>
      <c r="K1936" s="231"/>
      <c r="L1936" s="231"/>
      <c r="M1936" s="231"/>
      <c r="N1936" s="231"/>
      <c r="O1936" s="231"/>
      <c r="P1936" s="231"/>
      <c r="Q1936" s="231"/>
    </row>
    <row r="1937" spans="6:17">
      <c r="F1937" s="231"/>
      <c r="G1937" s="231"/>
      <c r="H1937" s="231"/>
      <c r="I1937" s="231"/>
      <c r="J1937" s="231"/>
      <c r="K1937" s="231"/>
      <c r="L1937" s="231"/>
      <c r="M1937" s="231"/>
      <c r="N1937" s="231"/>
      <c r="O1937" s="231"/>
      <c r="P1937" s="231"/>
      <c r="Q1937" s="231"/>
    </row>
    <row r="1938" spans="6:17">
      <c r="F1938" s="231"/>
      <c r="G1938" s="231"/>
      <c r="H1938" s="231"/>
      <c r="I1938" s="231"/>
      <c r="J1938" s="231"/>
      <c r="K1938" s="231"/>
      <c r="L1938" s="231"/>
      <c r="M1938" s="231"/>
      <c r="N1938" s="231"/>
      <c r="O1938" s="231"/>
      <c r="P1938" s="231"/>
      <c r="Q1938" s="231"/>
    </row>
    <row r="1939" spans="6:17">
      <c r="F1939" s="231"/>
      <c r="G1939" s="231"/>
      <c r="H1939" s="231"/>
      <c r="I1939" s="231"/>
      <c r="J1939" s="231"/>
      <c r="K1939" s="231"/>
      <c r="L1939" s="231"/>
      <c r="M1939" s="231"/>
      <c r="N1939" s="231"/>
      <c r="O1939" s="231"/>
      <c r="P1939" s="231"/>
      <c r="Q1939" s="231"/>
    </row>
    <row r="1940" spans="6:17">
      <c r="F1940" s="231"/>
      <c r="G1940" s="231"/>
      <c r="H1940" s="231"/>
      <c r="I1940" s="231"/>
      <c r="J1940" s="231"/>
      <c r="K1940" s="231"/>
      <c r="L1940" s="231"/>
      <c r="M1940" s="231"/>
      <c r="N1940" s="231"/>
      <c r="O1940" s="231"/>
      <c r="P1940" s="231"/>
      <c r="Q1940" s="231"/>
    </row>
    <row r="1941" spans="6:17">
      <c r="F1941" s="231"/>
      <c r="G1941" s="231"/>
      <c r="H1941" s="231"/>
      <c r="I1941" s="231"/>
      <c r="J1941" s="231"/>
      <c r="K1941" s="231"/>
      <c r="L1941" s="231"/>
      <c r="M1941" s="231"/>
      <c r="N1941" s="231"/>
      <c r="O1941" s="231"/>
      <c r="P1941" s="231"/>
      <c r="Q1941" s="231"/>
    </row>
    <row r="1942" spans="6:17">
      <c r="F1942" s="231"/>
      <c r="G1942" s="231"/>
      <c r="H1942" s="231"/>
      <c r="I1942" s="231"/>
      <c r="J1942" s="231"/>
      <c r="K1942" s="231"/>
      <c r="L1942" s="231"/>
      <c r="M1942" s="231"/>
      <c r="N1942" s="231"/>
      <c r="O1942" s="231"/>
      <c r="P1942" s="231"/>
      <c r="Q1942" s="231"/>
    </row>
    <row r="1943" spans="6:17">
      <c r="F1943" s="231"/>
      <c r="G1943" s="231"/>
      <c r="H1943" s="231"/>
      <c r="I1943" s="231"/>
      <c r="J1943" s="231"/>
      <c r="K1943" s="231"/>
      <c r="L1943" s="231"/>
      <c r="M1943" s="231"/>
      <c r="N1943" s="231"/>
      <c r="O1943" s="231"/>
      <c r="P1943" s="231"/>
      <c r="Q1943" s="231"/>
    </row>
    <row r="1944" spans="6:17">
      <c r="F1944" s="231"/>
      <c r="G1944" s="231"/>
      <c r="H1944" s="231"/>
      <c r="I1944" s="231"/>
      <c r="J1944" s="231"/>
      <c r="K1944" s="231"/>
      <c r="L1944" s="231"/>
      <c r="M1944" s="231"/>
      <c r="N1944" s="231"/>
      <c r="O1944" s="231"/>
      <c r="P1944" s="231"/>
      <c r="Q1944" s="231"/>
    </row>
    <row r="1945" spans="6:17">
      <c r="F1945" s="231"/>
      <c r="G1945" s="231"/>
      <c r="H1945" s="231"/>
      <c r="I1945" s="231"/>
      <c r="J1945" s="231"/>
      <c r="K1945" s="231"/>
      <c r="L1945" s="231"/>
      <c r="M1945" s="231"/>
      <c r="N1945" s="231"/>
      <c r="O1945" s="231"/>
      <c r="P1945" s="231"/>
      <c r="Q1945" s="231"/>
    </row>
    <row r="1946" spans="6:17">
      <c r="F1946" s="231"/>
      <c r="G1946" s="231"/>
      <c r="H1946" s="231"/>
      <c r="I1946" s="231"/>
      <c r="J1946" s="231"/>
      <c r="K1946" s="231"/>
      <c r="L1946" s="231"/>
      <c r="M1946" s="231"/>
      <c r="N1946" s="231"/>
      <c r="O1946" s="231"/>
      <c r="P1946" s="231"/>
      <c r="Q1946" s="231"/>
    </row>
    <row r="1947" spans="6:17">
      <c r="F1947" s="231"/>
      <c r="G1947" s="231"/>
      <c r="H1947" s="231"/>
      <c r="I1947" s="231"/>
      <c r="J1947" s="231"/>
      <c r="K1947" s="231"/>
      <c r="L1947" s="231"/>
      <c r="M1947" s="231"/>
      <c r="N1947" s="231"/>
      <c r="O1947" s="231"/>
      <c r="P1947" s="231"/>
      <c r="Q1947" s="231"/>
    </row>
    <row r="1948" spans="6:17">
      <c r="F1948" s="231"/>
      <c r="G1948" s="231"/>
      <c r="H1948" s="231"/>
      <c r="I1948" s="231"/>
      <c r="J1948" s="231"/>
      <c r="K1948" s="231"/>
      <c r="L1948" s="231"/>
      <c r="M1948" s="231"/>
      <c r="N1948" s="231"/>
      <c r="O1948" s="231"/>
      <c r="P1948" s="231"/>
      <c r="Q1948" s="231"/>
    </row>
    <row r="1949" spans="6:17">
      <c r="F1949" s="231"/>
      <c r="G1949" s="231"/>
      <c r="H1949" s="231"/>
      <c r="I1949" s="231"/>
      <c r="J1949" s="231"/>
      <c r="K1949" s="231"/>
      <c r="L1949" s="231"/>
      <c r="M1949" s="231"/>
      <c r="N1949" s="231"/>
      <c r="O1949" s="231"/>
      <c r="P1949" s="231"/>
      <c r="Q1949" s="231"/>
    </row>
    <row r="1950" spans="6:17">
      <c r="F1950" s="231"/>
      <c r="G1950" s="231"/>
      <c r="H1950" s="231"/>
      <c r="I1950" s="231"/>
      <c r="J1950" s="231"/>
      <c r="K1950" s="231"/>
      <c r="L1950" s="231"/>
      <c r="M1950" s="231"/>
      <c r="N1950" s="231"/>
      <c r="O1950" s="231"/>
      <c r="P1950" s="231"/>
      <c r="Q1950" s="231"/>
    </row>
    <row r="1951" spans="6:17">
      <c r="F1951" s="231"/>
      <c r="G1951" s="231"/>
      <c r="H1951" s="231"/>
      <c r="I1951" s="231"/>
      <c r="J1951" s="231"/>
      <c r="K1951" s="231"/>
      <c r="L1951" s="231"/>
      <c r="M1951" s="231"/>
      <c r="N1951" s="231"/>
      <c r="O1951" s="231"/>
      <c r="P1951" s="231"/>
      <c r="Q1951" s="231"/>
    </row>
    <row r="1952" spans="6:17">
      <c r="F1952" s="231"/>
      <c r="G1952" s="231"/>
      <c r="H1952" s="231"/>
      <c r="I1952" s="231"/>
      <c r="J1952" s="231"/>
      <c r="K1952" s="231"/>
      <c r="L1952" s="231"/>
      <c r="M1952" s="231"/>
      <c r="N1952" s="231"/>
      <c r="O1952" s="231"/>
      <c r="P1952" s="231"/>
      <c r="Q1952" s="231"/>
    </row>
    <row r="1953" spans="6:17">
      <c r="F1953" s="231"/>
      <c r="G1953" s="231"/>
      <c r="H1953" s="231"/>
      <c r="I1953" s="231"/>
      <c r="J1953" s="231"/>
      <c r="K1953" s="231"/>
      <c r="L1953" s="231"/>
      <c r="M1953" s="231"/>
      <c r="N1953" s="231"/>
      <c r="O1953" s="231"/>
      <c r="P1953" s="231"/>
      <c r="Q1953" s="231"/>
    </row>
    <row r="1954" spans="6:17">
      <c r="F1954" s="231"/>
      <c r="G1954" s="231"/>
      <c r="H1954" s="231"/>
      <c r="I1954" s="231"/>
      <c r="J1954" s="231"/>
      <c r="K1954" s="231"/>
      <c r="L1954" s="231"/>
      <c r="M1954" s="231"/>
      <c r="N1954" s="231"/>
      <c r="O1954" s="231"/>
      <c r="P1954" s="231"/>
      <c r="Q1954" s="231"/>
    </row>
    <row r="1955" spans="6:17">
      <c r="F1955" s="231"/>
      <c r="G1955" s="231"/>
      <c r="H1955" s="231"/>
      <c r="I1955" s="231"/>
      <c r="J1955" s="231"/>
      <c r="K1955" s="231"/>
      <c r="L1955" s="231"/>
      <c r="M1955" s="231"/>
      <c r="N1955" s="231"/>
      <c r="O1955" s="231"/>
      <c r="P1955" s="231"/>
      <c r="Q1955" s="231"/>
    </row>
    <row r="1956" spans="6:17">
      <c r="F1956" s="231"/>
      <c r="G1956" s="231"/>
      <c r="H1956" s="231"/>
      <c r="I1956" s="231"/>
      <c r="J1956" s="231"/>
      <c r="K1956" s="231"/>
      <c r="L1956" s="231"/>
      <c r="M1956" s="231"/>
      <c r="N1956" s="231"/>
      <c r="O1956" s="231"/>
      <c r="P1956" s="231"/>
      <c r="Q1956" s="231"/>
    </row>
    <row r="1957" spans="6:17">
      <c r="F1957" s="231"/>
      <c r="G1957" s="231"/>
      <c r="H1957" s="231"/>
      <c r="I1957" s="231"/>
      <c r="J1957" s="231"/>
      <c r="K1957" s="231"/>
      <c r="L1957" s="231"/>
      <c r="M1957" s="231"/>
      <c r="N1957" s="231"/>
      <c r="O1957" s="231"/>
      <c r="P1957" s="231"/>
      <c r="Q1957" s="231"/>
    </row>
    <row r="1958" spans="6:17">
      <c r="F1958" s="231"/>
      <c r="G1958" s="231"/>
      <c r="H1958" s="231"/>
      <c r="I1958" s="231"/>
      <c r="J1958" s="231"/>
      <c r="K1958" s="231"/>
      <c r="L1958" s="231"/>
      <c r="M1958" s="231"/>
      <c r="N1958" s="231"/>
      <c r="O1958" s="231"/>
      <c r="P1958" s="231"/>
      <c r="Q1958" s="231"/>
    </row>
    <row r="1959" spans="6:17">
      <c r="F1959" s="231"/>
      <c r="G1959" s="231"/>
      <c r="H1959" s="231"/>
      <c r="I1959" s="231"/>
      <c r="J1959" s="231"/>
      <c r="K1959" s="231"/>
      <c r="L1959" s="231"/>
      <c r="M1959" s="231"/>
      <c r="N1959" s="231"/>
      <c r="O1959" s="231"/>
      <c r="P1959" s="231"/>
      <c r="Q1959" s="231"/>
    </row>
    <row r="1960" spans="6:17">
      <c r="F1960" s="231"/>
      <c r="G1960" s="231"/>
      <c r="H1960" s="231"/>
      <c r="I1960" s="231"/>
      <c r="J1960" s="231"/>
      <c r="K1960" s="231"/>
      <c r="L1960" s="231"/>
      <c r="M1960" s="231"/>
      <c r="N1960" s="231"/>
      <c r="O1960" s="231"/>
      <c r="P1960" s="231"/>
      <c r="Q1960" s="231"/>
    </row>
    <row r="1961" spans="6:17">
      <c r="F1961" s="231"/>
      <c r="G1961" s="231"/>
      <c r="H1961" s="231"/>
      <c r="I1961" s="231"/>
      <c r="J1961" s="231"/>
      <c r="K1961" s="231"/>
      <c r="L1961" s="231"/>
      <c r="M1961" s="231"/>
      <c r="N1961" s="231"/>
      <c r="O1961" s="231"/>
      <c r="P1961" s="231"/>
      <c r="Q1961" s="231"/>
    </row>
    <row r="1962" spans="6:17">
      <c r="F1962" s="231"/>
      <c r="G1962" s="231"/>
      <c r="H1962" s="231"/>
      <c r="I1962" s="231"/>
      <c r="J1962" s="231"/>
      <c r="K1962" s="231"/>
      <c r="L1962" s="231"/>
      <c r="M1962" s="231"/>
      <c r="N1962" s="231"/>
      <c r="O1962" s="231"/>
      <c r="P1962" s="231"/>
      <c r="Q1962" s="231"/>
    </row>
    <row r="1963" spans="6:17">
      <c r="F1963" s="231"/>
      <c r="G1963" s="231"/>
      <c r="H1963" s="231"/>
      <c r="I1963" s="231"/>
      <c r="J1963" s="231"/>
      <c r="K1963" s="231"/>
      <c r="L1963" s="231"/>
      <c r="M1963" s="231"/>
      <c r="N1963" s="231"/>
      <c r="O1963" s="231"/>
      <c r="P1963" s="231"/>
      <c r="Q1963" s="231"/>
    </row>
    <row r="1964" spans="6:17">
      <c r="F1964" s="231"/>
      <c r="G1964" s="231"/>
      <c r="H1964" s="231"/>
      <c r="I1964" s="231"/>
      <c r="J1964" s="231"/>
      <c r="K1964" s="231"/>
      <c r="L1964" s="231"/>
      <c r="M1964" s="231"/>
      <c r="N1964" s="231"/>
      <c r="O1964" s="231"/>
      <c r="P1964" s="231"/>
      <c r="Q1964" s="231"/>
    </row>
    <row r="1965" spans="6:17">
      <c r="F1965" s="231"/>
      <c r="G1965" s="231"/>
      <c r="H1965" s="231"/>
      <c r="I1965" s="231"/>
      <c r="J1965" s="231"/>
      <c r="K1965" s="231"/>
      <c r="L1965" s="231"/>
      <c r="M1965" s="231"/>
      <c r="N1965" s="231"/>
      <c r="O1965" s="231"/>
      <c r="P1965" s="231"/>
      <c r="Q1965" s="231"/>
    </row>
    <row r="1966" spans="6:17">
      <c r="F1966" s="231"/>
      <c r="G1966" s="231"/>
      <c r="H1966" s="231"/>
      <c r="I1966" s="231"/>
      <c r="J1966" s="231"/>
      <c r="K1966" s="231"/>
      <c r="L1966" s="231"/>
      <c r="M1966" s="231"/>
      <c r="N1966" s="231"/>
      <c r="O1966" s="231"/>
      <c r="P1966" s="231"/>
      <c r="Q1966" s="231"/>
    </row>
    <row r="1967" spans="6:17">
      <c r="F1967" s="231"/>
      <c r="G1967" s="231"/>
      <c r="H1967" s="231"/>
      <c r="I1967" s="231"/>
      <c r="J1967" s="231"/>
      <c r="K1967" s="231"/>
      <c r="L1967" s="231"/>
      <c r="M1967" s="231"/>
      <c r="N1967" s="231"/>
      <c r="O1967" s="231"/>
      <c r="P1967" s="231"/>
      <c r="Q1967" s="231"/>
    </row>
    <row r="1968" spans="6:17">
      <c r="F1968" s="231"/>
      <c r="G1968" s="231"/>
      <c r="H1968" s="231"/>
      <c r="I1968" s="231"/>
      <c r="J1968" s="231"/>
      <c r="K1968" s="231"/>
      <c r="L1968" s="231"/>
      <c r="M1968" s="231"/>
      <c r="N1968" s="231"/>
      <c r="O1968" s="231"/>
      <c r="P1968" s="231"/>
      <c r="Q1968" s="231"/>
    </row>
    <row r="1969" spans="6:17">
      <c r="F1969" s="231"/>
      <c r="G1969" s="231"/>
      <c r="H1969" s="231"/>
      <c r="I1969" s="231"/>
      <c r="J1969" s="231"/>
      <c r="K1969" s="231"/>
      <c r="L1969" s="231"/>
      <c r="M1969" s="231"/>
      <c r="N1969" s="231"/>
      <c r="O1969" s="231"/>
      <c r="P1969" s="231"/>
      <c r="Q1969" s="231"/>
    </row>
    <row r="1970" spans="6:17">
      <c r="F1970" s="231"/>
      <c r="G1970" s="231"/>
      <c r="H1970" s="231"/>
      <c r="I1970" s="231"/>
      <c r="J1970" s="231"/>
      <c r="K1970" s="231"/>
      <c r="L1970" s="231"/>
      <c r="M1970" s="231"/>
      <c r="N1970" s="231"/>
      <c r="O1970" s="231"/>
      <c r="P1970" s="231"/>
      <c r="Q1970" s="231"/>
    </row>
    <row r="1971" spans="6:17">
      <c r="F1971" s="231"/>
      <c r="G1971" s="231"/>
      <c r="H1971" s="231"/>
      <c r="I1971" s="231"/>
      <c r="J1971" s="231"/>
      <c r="K1971" s="231"/>
      <c r="L1971" s="231"/>
      <c r="M1971" s="231"/>
      <c r="N1971" s="231"/>
      <c r="O1971" s="231"/>
      <c r="P1971" s="231"/>
      <c r="Q1971" s="231"/>
    </row>
    <row r="1972" spans="6:17">
      <c r="F1972" s="231"/>
      <c r="G1972" s="231"/>
      <c r="H1972" s="231"/>
      <c r="I1972" s="231"/>
      <c r="J1972" s="231"/>
      <c r="K1972" s="231"/>
      <c r="L1972" s="231"/>
      <c r="M1972" s="231"/>
      <c r="N1972" s="231"/>
      <c r="O1972" s="231"/>
      <c r="P1972" s="231"/>
      <c r="Q1972" s="231"/>
    </row>
    <row r="1973" spans="6:17">
      <c r="F1973" s="231"/>
      <c r="G1973" s="231"/>
      <c r="H1973" s="231"/>
      <c r="I1973" s="231"/>
      <c r="J1973" s="231"/>
      <c r="K1973" s="231"/>
      <c r="L1973" s="231"/>
      <c r="M1973" s="231"/>
      <c r="N1973" s="231"/>
      <c r="O1973" s="231"/>
      <c r="P1973" s="231"/>
      <c r="Q1973" s="231"/>
    </row>
    <row r="1974" spans="6:17">
      <c r="F1974" s="231"/>
      <c r="G1974" s="231"/>
      <c r="H1974" s="231"/>
      <c r="I1974" s="231"/>
      <c r="J1974" s="231"/>
      <c r="K1974" s="231"/>
      <c r="L1974" s="231"/>
      <c r="M1974" s="231"/>
      <c r="N1974" s="231"/>
      <c r="O1974" s="231"/>
      <c r="P1974" s="231"/>
      <c r="Q1974" s="231"/>
    </row>
    <row r="1975" spans="6:17">
      <c r="Q1975" s="231"/>
    </row>
    <row r="1976" spans="6:17">
      <c r="Q1976" s="231"/>
    </row>
    <row r="1977" spans="6:17">
      <c r="Q1977" s="231"/>
    </row>
    <row r="1978" spans="6:17">
      <c r="Q1978" s="231"/>
    </row>
    <row r="1979" spans="6:17">
      <c r="Q1979" s="231"/>
    </row>
    <row r="1980" spans="6:17">
      <c r="Q1980" s="231"/>
    </row>
    <row r="1981" spans="6:17">
      <c r="Q1981" s="231"/>
    </row>
    <row r="1982" spans="6:17">
      <c r="Q1982" s="231"/>
    </row>
    <row r="1983" spans="6:17">
      <c r="Q1983" s="231"/>
    </row>
    <row r="1984" spans="6:17">
      <c r="Q1984" s="231"/>
    </row>
    <row r="1985" spans="17:17">
      <c r="Q1985" s="231"/>
    </row>
    <row r="1986" spans="17:17">
      <c r="Q1986" s="231"/>
    </row>
    <row r="1987" spans="17:17">
      <c r="Q1987" s="231"/>
    </row>
    <row r="1988" spans="17:17">
      <c r="Q1988" s="231"/>
    </row>
    <row r="1989" spans="17:17">
      <c r="Q1989" s="231"/>
    </row>
    <row r="1990" spans="17:17">
      <c r="Q1990" s="231"/>
    </row>
    <row r="1991" spans="17:17">
      <c r="Q1991" s="231"/>
    </row>
    <row r="1992" spans="17:17">
      <c r="Q1992" s="231"/>
    </row>
    <row r="1993" spans="17:17">
      <c r="Q1993" s="231"/>
    </row>
    <row r="1994" spans="17:17">
      <c r="Q1994" s="231"/>
    </row>
    <row r="1995" spans="17:17">
      <c r="Q1995" s="231"/>
    </row>
    <row r="1996" spans="17:17">
      <c r="Q1996" s="231"/>
    </row>
    <row r="1997" spans="17:17">
      <c r="Q1997" s="231"/>
    </row>
    <row r="1998" spans="17:17">
      <c r="Q1998" s="231"/>
    </row>
    <row r="1999" spans="17:17">
      <c r="Q1999" s="231"/>
    </row>
    <row r="2000" spans="17:17">
      <c r="Q2000" s="231"/>
    </row>
    <row r="2001" spans="17:17">
      <c r="Q2001" s="231"/>
    </row>
    <row r="2002" spans="17:17">
      <c r="Q2002" s="231"/>
    </row>
    <row r="2003" spans="17:17">
      <c r="Q2003" s="231"/>
    </row>
    <row r="2004" spans="17:17">
      <c r="Q2004" s="231"/>
    </row>
    <row r="2005" spans="17:17">
      <c r="Q2005" s="231"/>
    </row>
    <row r="2006" spans="17:17">
      <c r="Q2006" s="231"/>
    </row>
    <row r="2007" spans="17:17">
      <c r="Q2007" s="231"/>
    </row>
    <row r="2008" spans="17:17">
      <c r="Q2008" s="231"/>
    </row>
    <row r="2009" spans="17:17">
      <c r="Q2009" s="231"/>
    </row>
    <row r="2010" spans="17:17">
      <c r="Q2010" s="231"/>
    </row>
    <row r="2011" spans="17:17">
      <c r="Q2011" s="231"/>
    </row>
    <row r="2012" spans="17:17">
      <c r="Q2012" s="231"/>
    </row>
    <row r="2013" spans="17:17">
      <c r="Q2013" s="231"/>
    </row>
    <row r="2014" spans="17:17">
      <c r="Q2014" s="231"/>
    </row>
    <row r="2015" spans="17:17">
      <c r="Q2015" s="231"/>
    </row>
    <row r="2016" spans="17:17">
      <c r="Q2016" s="231"/>
    </row>
    <row r="2017" spans="17:17">
      <c r="Q2017" s="231"/>
    </row>
    <row r="2018" spans="17:17">
      <c r="Q2018" s="231"/>
    </row>
    <row r="2019" spans="17:17">
      <c r="Q2019" s="231"/>
    </row>
    <row r="2020" spans="17:17">
      <c r="Q2020" s="231"/>
    </row>
    <row r="2021" spans="17:17">
      <c r="Q2021" s="231"/>
    </row>
    <row r="2022" spans="17:17">
      <c r="Q2022" s="231"/>
    </row>
    <row r="2023" spans="17:17">
      <c r="Q2023" s="231"/>
    </row>
    <row r="2024" spans="17:17">
      <c r="Q2024" s="231"/>
    </row>
    <row r="2025" spans="17:17">
      <c r="Q2025" s="231"/>
    </row>
    <row r="2026" spans="17:17">
      <c r="Q2026" s="231"/>
    </row>
    <row r="2027" spans="17:17">
      <c r="Q2027" s="231"/>
    </row>
    <row r="2028" spans="17:17">
      <c r="Q2028" s="231"/>
    </row>
    <row r="2029" spans="17:17">
      <c r="Q2029" s="231"/>
    </row>
    <row r="2030" spans="17:17">
      <c r="Q2030" s="231"/>
    </row>
    <row r="2031" spans="17:17">
      <c r="Q2031" s="231"/>
    </row>
    <row r="2032" spans="17:17">
      <c r="Q2032" s="231"/>
    </row>
    <row r="2033" spans="17:17">
      <c r="Q2033" s="231"/>
    </row>
    <row r="2034" spans="17:17">
      <c r="Q2034" s="231"/>
    </row>
    <row r="2035" spans="17:17">
      <c r="Q2035" s="231"/>
    </row>
    <row r="2036" spans="17:17">
      <c r="Q2036" s="231"/>
    </row>
    <row r="2037" spans="17:17">
      <c r="Q2037" s="231"/>
    </row>
    <row r="2038" spans="17:17">
      <c r="Q2038" s="231"/>
    </row>
    <row r="2039" spans="17:17">
      <c r="Q2039" s="231"/>
    </row>
    <row r="2040" spans="17:17">
      <c r="Q2040" s="231"/>
    </row>
    <row r="2041" spans="17:17">
      <c r="Q2041" s="231"/>
    </row>
    <row r="2042" spans="17:17">
      <c r="Q2042" s="231"/>
    </row>
    <row r="2043" spans="17:17">
      <c r="Q2043" s="231"/>
    </row>
    <row r="2044" spans="17:17">
      <c r="Q2044" s="231"/>
    </row>
    <row r="2045" spans="17:17">
      <c r="Q2045" s="231"/>
    </row>
    <row r="2046" spans="17:17">
      <c r="Q2046" s="231"/>
    </row>
    <row r="2047" spans="17:17">
      <c r="Q2047" s="231"/>
    </row>
    <row r="2048" spans="17:17">
      <c r="Q2048" s="231"/>
    </row>
    <row r="2049" spans="17:17">
      <c r="Q2049" s="231"/>
    </row>
    <row r="2050" spans="17:17">
      <c r="Q2050" s="231"/>
    </row>
    <row r="2051" spans="17:17">
      <c r="Q2051" s="231"/>
    </row>
    <row r="2052" spans="17:17">
      <c r="Q2052" s="231"/>
    </row>
    <row r="2053" spans="17:17">
      <c r="Q2053" s="231"/>
    </row>
    <row r="2054" spans="17:17">
      <c r="Q2054" s="231"/>
    </row>
    <row r="2055" spans="17:17">
      <c r="Q2055" s="231"/>
    </row>
    <row r="2056" spans="17:17">
      <c r="Q2056" s="231"/>
    </row>
    <row r="2057" spans="17:17">
      <c r="Q2057" s="231"/>
    </row>
    <row r="2058" spans="17:17">
      <c r="Q2058" s="231"/>
    </row>
    <row r="2059" spans="17:17">
      <c r="Q2059" s="231"/>
    </row>
    <row r="2060" spans="17:17">
      <c r="Q2060" s="231"/>
    </row>
    <row r="2061" spans="17:17">
      <c r="Q2061" s="231"/>
    </row>
    <row r="2062" spans="17:17">
      <c r="Q2062" s="231"/>
    </row>
    <row r="2063" spans="17:17">
      <c r="Q2063" s="231"/>
    </row>
    <row r="2064" spans="17:17">
      <c r="Q2064" s="231"/>
    </row>
    <row r="2065" spans="17:17">
      <c r="Q2065" s="231"/>
    </row>
    <row r="2066" spans="17:17">
      <c r="Q2066" s="231"/>
    </row>
    <row r="2067" spans="17:17">
      <c r="Q2067" s="231"/>
    </row>
    <row r="2068" spans="17:17">
      <c r="Q2068" s="231"/>
    </row>
    <row r="2069" spans="17:17">
      <c r="Q2069" s="231"/>
    </row>
    <row r="2070" spans="17:17">
      <c r="Q2070" s="231"/>
    </row>
    <row r="2071" spans="17:17">
      <c r="Q2071" s="231"/>
    </row>
    <row r="2072" spans="17:17">
      <c r="Q2072" s="231"/>
    </row>
    <row r="2073" spans="17:17">
      <c r="Q2073" s="231"/>
    </row>
    <row r="2074" spans="17:17">
      <c r="Q2074" s="231"/>
    </row>
    <row r="2075" spans="17:17">
      <c r="Q2075" s="231"/>
    </row>
    <row r="2076" spans="17:17">
      <c r="Q2076" s="231"/>
    </row>
    <row r="2077" spans="17:17">
      <c r="Q2077" s="231"/>
    </row>
    <row r="2078" spans="17:17">
      <c r="Q2078" s="231"/>
    </row>
    <row r="2079" spans="17:17">
      <c r="Q2079" s="231"/>
    </row>
    <row r="2080" spans="17:17">
      <c r="Q2080" s="231"/>
    </row>
    <row r="2081" spans="17:17">
      <c r="Q2081" s="231"/>
    </row>
    <row r="2082" spans="17:17">
      <c r="Q2082" s="231"/>
    </row>
    <row r="2083" spans="17:17">
      <c r="Q2083" s="231"/>
    </row>
    <row r="2084" spans="17:17">
      <c r="Q2084" s="231"/>
    </row>
    <row r="2085" spans="17:17">
      <c r="Q2085" s="231"/>
    </row>
    <row r="2086" spans="17:17">
      <c r="Q2086" s="231"/>
    </row>
    <row r="2087" spans="17:17">
      <c r="Q2087" s="231"/>
    </row>
    <row r="2088" spans="17:17">
      <c r="Q2088" s="231"/>
    </row>
    <row r="2089" spans="17:17">
      <c r="Q2089" s="231"/>
    </row>
    <row r="2090" spans="17:17">
      <c r="Q2090" s="231"/>
    </row>
    <row r="2091" spans="17:17">
      <c r="Q2091" s="231"/>
    </row>
    <row r="2092" spans="17:17">
      <c r="Q2092" s="231"/>
    </row>
    <row r="2093" spans="17:17">
      <c r="Q2093" s="231"/>
    </row>
    <row r="2094" spans="17:17">
      <c r="Q2094" s="231"/>
    </row>
    <row r="2095" spans="17:17">
      <c r="Q2095" s="231"/>
    </row>
    <row r="2096" spans="17:17">
      <c r="Q2096" s="231"/>
    </row>
    <row r="2097" spans="17:17">
      <c r="Q2097" s="231"/>
    </row>
    <row r="2098" spans="17:17">
      <c r="Q2098" s="231"/>
    </row>
    <row r="2099" spans="17:17">
      <c r="Q2099" s="231"/>
    </row>
    <row r="2100" spans="17:17">
      <c r="Q2100" s="231"/>
    </row>
    <row r="2101" spans="17:17">
      <c r="Q2101" s="231"/>
    </row>
    <row r="2102" spans="17:17">
      <c r="Q2102" s="231"/>
    </row>
    <row r="2103" spans="17:17">
      <c r="Q2103" s="231"/>
    </row>
    <row r="2104" spans="17:17">
      <c r="Q2104" s="231"/>
    </row>
    <row r="2105" spans="17:17">
      <c r="Q2105" s="231"/>
    </row>
    <row r="2106" spans="17:17">
      <c r="Q2106" s="231"/>
    </row>
    <row r="2107" spans="17:17">
      <c r="Q2107" s="231"/>
    </row>
    <row r="2108" spans="17:17">
      <c r="Q2108" s="231"/>
    </row>
    <row r="2109" spans="17:17">
      <c r="Q2109" s="231"/>
    </row>
    <row r="2110" spans="17:17">
      <c r="Q2110" s="231"/>
    </row>
    <row r="2111" spans="17:17">
      <c r="Q2111" s="231"/>
    </row>
    <row r="2112" spans="17:17">
      <c r="Q2112" s="231"/>
    </row>
    <row r="2113" spans="17:17">
      <c r="Q2113" s="231"/>
    </row>
    <row r="2114" spans="17:17">
      <c r="Q2114" s="231"/>
    </row>
    <row r="2115" spans="17:17">
      <c r="Q2115" s="231"/>
    </row>
    <row r="2116" spans="17:17">
      <c r="Q2116" s="231"/>
    </row>
    <row r="2117" spans="17:17">
      <c r="Q2117" s="231"/>
    </row>
    <row r="2118" spans="17:17">
      <c r="Q2118" s="231"/>
    </row>
    <row r="2119" spans="17:17">
      <c r="Q2119" s="231"/>
    </row>
    <row r="2120" spans="17:17">
      <c r="Q2120" s="231"/>
    </row>
    <row r="2121" spans="17:17">
      <c r="Q2121" s="231"/>
    </row>
    <row r="2122" spans="17:17">
      <c r="Q2122" s="231"/>
    </row>
    <row r="2123" spans="17:17">
      <c r="Q2123" s="231"/>
    </row>
    <row r="2124" spans="17:17">
      <c r="Q2124" s="231"/>
    </row>
    <row r="2125" spans="17:17">
      <c r="Q2125" s="231"/>
    </row>
    <row r="2126" spans="17:17">
      <c r="Q2126" s="231"/>
    </row>
    <row r="2127" spans="17:17">
      <c r="Q2127" s="231"/>
    </row>
    <row r="2128" spans="17:17">
      <c r="Q2128" s="231"/>
    </row>
    <row r="2129" spans="17:17">
      <c r="Q2129" s="231"/>
    </row>
    <row r="2130" spans="17:17">
      <c r="Q2130" s="231"/>
    </row>
    <row r="2131" spans="17:17">
      <c r="Q2131" s="231"/>
    </row>
    <row r="2132" spans="17:17">
      <c r="Q2132" s="231"/>
    </row>
    <row r="2133" spans="17:17">
      <c r="Q2133" s="231"/>
    </row>
    <row r="2134" spans="17:17">
      <c r="Q2134" s="231"/>
    </row>
    <row r="2135" spans="17:17">
      <c r="Q2135" s="231"/>
    </row>
    <row r="2136" spans="17:17">
      <c r="Q2136" s="231"/>
    </row>
    <row r="2137" spans="17:17">
      <c r="Q2137" s="231"/>
    </row>
    <row r="2138" spans="17:17">
      <c r="Q2138" s="231"/>
    </row>
    <row r="2139" spans="17:17">
      <c r="Q2139" s="231"/>
    </row>
    <row r="2140" spans="17:17">
      <c r="Q2140" s="231"/>
    </row>
    <row r="2141" spans="17:17">
      <c r="Q2141" s="231"/>
    </row>
    <row r="2142" spans="17:17">
      <c r="Q2142" s="231"/>
    </row>
    <row r="2143" spans="17:17">
      <c r="Q2143" s="231"/>
    </row>
    <row r="2144" spans="17:17">
      <c r="Q2144" s="231"/>
    </row>
    <row r="2145" spans="17:17">
      <c r="Q2145" s="231"/>
    </row>
    <row r="2146" spans="17:17">
      <c r="Q2146" s="231"/>
    </row>
    <row r="2147" spans="17:17">
      <c r="Q2147" s="231"/>
    </row>
    <row r="2148" spans="17:17">
      <c r="Q2148" s="231"/>
    </row>
    <row r="2149" spans="17:17">
      <c r="Q2149" s="231"/>
    </row>
    <row r="2150" spans="17:17">
      <c r="Q2150" s="231"/>
    </row>
    <row r="2151" spans="17:17">
      <c r="Q2151" s="231"/>
    </row>
    <row r="2152" spans="17:17">
      <c r="Q2152" s="231"/>
    </row>
    <row r="2153" spans="17:17">
      <c r="Q2153" s="231"/>
    </row>
    <row r="2154" spans="17:17">
      <c r="Q2154" s="231"/>
    </row>
    <row r="2155" spans="17:17">
      <c r="Q2155" s="231"/>
    </row>
    <row r="2156" spans="17:17">
      <c r="Q2156" s="231"/>
    </row>
    <row r="2157" spans="17:17">
      <c r="Q2157" s="231"/>
    </row>
    <row r="2158" spans="17:17">
      <c r="Q2158" s="231"/>
    </row>
    <row r="2159" spans="17:17">
      <c r="Q2159" s="231"/>
    </row>
    <row r="2160" spans="17:17">
      <c r="Q2160" s="231"/>
    </row>
    <row r="2161" spans="17:17">
      <c r="Q2161" s="231"/>
    </row>
    <row r="2162" spans="17:17">
      <c r="Q2162" s="231"/>
    </row>
    <row r="2163" spans="17:17">
      <c r="Q2163" s="231"/>
    </row>
    <row r="2164" spans="17:17">
      <c r="Q2164" s="231"/>
    </row>
    <row r="2165" spans="17:17">
      <c r="Q2165" s="231"/>
    </row>
    <row r="2166" spans="17:17">
      <c r="Q2166" s="231"/>
    </row>
    <row r="2167" spans="17:17">
      <c r="Q2167" s="231"/>
    </row>
    <row r="2168" spans="17:17">
      <c r="Q2168" s="231"/>
    </row>
    <row r="2169" spans="17:17">
      <c r="Q2169" s="231"/>
    </row>
    <row r="2170" spans="17:17">
      <c r="Q2170" s="231"/>
    </row>
    <row r="2171" spans="17:17">
      <c r="Q2171" s="231"/>
    </row>
    <row r="2172" spans="17:17">
      <c r="Q2172" s="231"/>
    </row>
    <row r="2173" spans="17:17">
      <c r="Q2173" s="231"/>
    </row>
    <row r="2174" spans="17:17">
      <c r="Q2174" s="231"/>
    </row>
    <row r="2175" spans="17:17">
      <c r="Q2175" s="231"/>
    </row>
    <row r="2176" spans="17:17">
      <c r="Q2176" s="231"/>
    </row>
    <row r="2177" spans="17:17">
      <c r="Q2177" s="231"/>
    </row>
    <row r="2178" spans="17:17">
      <c r="Q2178" s="231"/>
    </row>
    <row r="2179" spans="17:17">
      <c r="Q2179" s="231"/>
    </row>
    <row r="2180" spans="17:17">
      <c r="Q2180" s="231"/>
    </row>
    <row r="2181" spans="17:17">
      <c r="Q2181" s="231"/>
    </row>
    <row r="2182" spans="17:17">
      <c r="Q2182" s="231"/>
    </row>
    <row r="2183" spans="17:17">
      <c r="Q2183" s="231"/>
    </row>
    <row r="2184" spans="17:17">
      <c r="Q2184" s="231"/>
    </row>
    <row r="2185" spans="17:17">
      <c r="Q2185" s="231"/>
    </row>
  </sheetData>
  <mergeCells count="53">
    <mergeCell ref="J16:K16"/>
    <mergeCell ref="J17:K17"/>
    <mergeCell ref="J18:K18"/>
    <mergeCell ref="A22:A24"/>
    <mergeCell ref="B22:B24"/>
    <mergeCell ref="C22:C24"/>
    <mergeCell ref="D22:D24"/>
    <mergeCell ref="E22:E24"/>
    <mergeCell ref="F22:I22"/>
    <mergeCell ref="J22:N22"/>
    <mergeCell ref="A38:J38"/>
    <mergeCell ref="O22:O24"/>
    <mergeCell ref="P22:P24"/>
    <mergeCell ref="Q22:Q24"/>
    <mergeCell ref="F23:F24"/>
    <mergeCell ref="G23:I23"/>
    <mergeCell ref="J23:J24"/>
    <mergeCell ref="K23:K24"/>
    <mergeCell ref="L23:N23"/>
    <mergeCell ref="A33:J33"/>
    <mergeCell ref="A34:J34"/>
    <mergeCell ref="A35:J35"/>
    <mergeCell ref="A36:J36"/>
    <mergeCell ref="A37:J37"/>
    <mergeCell ref="A50:J50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A48:J48"/>
    <mergeCell ref="A49:Q49"/>
    <mergeCell ref="A62:J62"/>
    <mergeCell ref="A51:J51"/>
    <mergeCell ref="A52:J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63:J63"/>
    <mergeCell ref="A64:J64"/>
    <mergeCell ref="A65:J65"/>
    <mergeCell ref="A66:J66"/>
    <mergeCell ref="A67:J6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M23"/>
  <sheetViews>
    <sheetView view="pageBreakPreview" topLeftCell="A10" zoomScaleNormal="100" zoomScaleSheetLayoutView="100" workbookViewId="0">
      <selection activeCell="AI19" sqref="AI19"/>
    </sheetView>
  </sheetViews>
  <sheetFormatPr defaultColWidth="3.28515625" defaultRowHeight="15"/>
  <cols>
    <col min="1" max="1" width="3.42578125" style="1" customWidth="1"/>
    <col min="2" max="2" width="3.7109375" style="1" customWidth="1"/>
    <col min="3" max="3" width="3.28515625" style="1"/>
    <col min="4" max="4" width="3.5703125" style="1" customWidth="1"/>
    <col min="5" max="5" width="3.28515625" style="1"/>
    <col min="6" max="6" width="3.7109375" style="1" customWidth="1"/>
    <col min="7" max="22" width="3.28515625" style="1"/>
    <col min="23" max="23" width="3.42578125" style="1" bestFit="1" customWidth="1"/>
    <col min="24" max="16384" width="3.28515625" style="1"/>
  </cols>
  <sheetData>
    <row r="1" spans="1:65" s="34" customFormat="1">
      <c r="A1" s="250" t="s">
        <v>388</v>
      </c>
      <c r="N1" s="250" t="s">
        <v>394</v>
      </c>
    </row>
    <row r="3" spans="1:65" s="34" customFormat="1" ht="15.75">
      <c r="A3" s="251" t="s">
        <v>380</v>
      </c>
      <c r="B3" s="252"/>
      <c r="C3" s="252"/>
      <c r="D3" s="252"/>
      <c r="E3" s="252"/>
      <c r="F3" s="252"/>
      <c r="J3" s="252"/>
      <c r="K3" s="252"/>
      <c r="N3" s="252"/>
      <c r="P3" s="107" t="s">
        <v>389</v>
      </c>
      <c r="V3" s="420">
        <v>125</v>
      </c>
      <c r="W3" s="420"/>
      <c r="X3" s="420"/>
      <c r="Y3" s="251" t="s">
        <v>381</v>
      </c>
      <c r="AA3" s="252"/>
      <c r="AB3" s="251"/>
      <c r="AE3" s="252"/>
      <c r="AF3" s="252"/>
      <c r="AG3" s="252"/>
      <c r="AH3" s="252"/>
      <c r="AI3" s="252"/>
      <c r="AJ3" s="252"/>
      <c r="AK3" s="252"/>
      <c r="AL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3"/>
      <c r="BM3" s="253"/>
    </row>
    <row r="4" spans="1:65" s="34" customFormat="1">
      <c r="A4" s="251" t="s">
        <v>382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420">
        <v>15</v>
      </c>
      <c r="AB4" s="420"/>
      <c r="AC4" s="251" t="s">
        <v>383</v>
      </c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S4" s="251"/>
      <c r="AT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3"/>
      <c r="BM4" s="253"/>
    </row>
    <row r="5" spans="1:65" s="34" customFormat="1">
      <c r="A5" s="251" t="s">
        <v>384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V5" s="251"/>
      <c r="W5" s="251">
        <v>15</v>
      </c>
      <c r="X5" s="254" t="s">
        <v>26</v>
      </c>
      <c r="Y5" s="498">
        <v>125</v>
      </c>
      <c r="Z5" s="498"/>
      <c r="AA5" s="498"/>
      <c r="AB5" s="254" t="s">
        <v>190</v>
      </c>
      <c r="AC5" s="497">
        <v>1875</v>
      </c>
      <c r="AD5" s="497"/>
      <c r="AE5" s="497"/>
      <c r="AF5" s="497"/>
      <c r="AP5" s="255"/>
      <c r="AQ5" s="255"/>
      <c r="AR5" s="255"/>
      <c r="AS5" s="255"/>
      <c r="AT5" s="255"/>
      <c r="AU5" s="255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3"/>
      <c r="BM5" s="253"/>
    </row>
    <row r="6" spans="1:65" s="34" customFormat="1">
      <c r="A6" s="494">
        <v>1875</v>
      </c>
      <c r="B6" s="494"/>
      <c r="C6" s="494"/>
      <c r="D6" s="494"/>
      <c r="E6" s="254" t="s">
        <v>26</v>
      </c>
      <c r="F6" s="420">
        <v>2.1101000000000001</v>
      </c>
      <c r="G6" s="420"/>
      <c r="H6" s="420"/>
      <c r="I6" s="256" t="s">
        <v>189</v>
      </c>
      <c r="J6" s="498">
        <v>1986</v>
      </c>
      <c r="K6" s="498"/>
      <c r="L6" s="498"/>
      <c r="M6" s="498"/>
      <c r="N6" s="254" t="s">
        <v>190</v>
      </c>
      <c r="O6" s="497">
        <v>1.99</v>
      </c>
      <c r="P6" s="497"/>
      <c r="Q6" s="497"/>
      <c r="R6" s="497"/>
      <c r="S6" s="34" t="s">
        <v>390</v>
      </c>
      <c r="T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4"/>
      <c r="BF6" s="254"/>
      <c r="BG6" s="254"/>
      <c r="BH6" s="254"/>
      <c r="BI6" s="254"/>
      <c r="BJ6" s="254"/>
      <c r="BK6" s="254"/>
      <c r="BL6" s="253"/>
      <c r="BM6" s="253"/>
    </row>
    <row r="7" spans="1:65" s="34" customFormat="1">
      <c r="A7" s="257"/>
      <c r="B7" s="494">
        <v>1.99</v>
      </c>
      <c r="C7" s="494"/>
      <c r="D7" s="257" t="s">
        <v>26</v>
      </c>
      <c r="E7" s="495">
        <v>741</v>
      </c>
      <c r="F7" s="495"/>
      <c r="G7" s="258" t="s">
        <v>190</v>
      </c>
      <c r="H7" s="494" t="s">
        <v>457</v>
      </c>
      <c r="I7" s="494"/>
      <c r="J7" s="494"/>
      <c r="K7" s="94" t="s">
        <v>391</v>
      </c>
      <c r="L7" s="253"/>
      <c r="M7" s="253"/>
      <c r="N7" s="254"/>
      <c r="O7" s="259"/>
      <c r="P7" s="259"/>
      <c r="Q7" s="259"/>
      <c r="R7" s="259"/>
      <c r="T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S7" s="254"/>
      <c r="AT7" s="254"/>
      <c r="AU7" s="254"/>
      <c r="AV7" s="254"/>
      <c r="AW7" s="254"/>
      <c r="AX7" s="254"/>
      <c r="AY7" s="254"/>
      <c r="AZ7" s="254"/>
      <c r="BA7" s="254"/>
      <c r="BB7" s="254"/>
      <c r="BC7" s="254"/>
      <c r="BD7" s="254"/>
      <c r="BE7" s="254"/>
      <c r="BF7" s="254"/>
      <c r="BG7" s="254"/>
      <c r="BH7" s="254"/>
      <c r="BI7" s="254"/>
      <c r="BJ7" s="254"/>
      <c r="BK7" s="254"/>
      <c r="BL7" s="253"/>
      <c r="BM7" s="253"/>
    </row>
    <row r="8" spans="1:65" s="34" customFormat="1">
      <c r="A8" s="257" t="s">
        <v>385</v>
      </c>
      <c r="B8" s="496">
        <v>1986</v>
      </c>
      <c r="C8" s="496"/>
      <c r="D8" s="496"/>
      <c r="E8" s="94" t="s">
        <v>386</v>
      </c>
      <c r="F8" s="249"/>
      <c r="G8" s="249"/>
      <c r="H8" s="249"/>
      <c r="I8" s="256"/>
      <c r="J8" s="253"/>
      <c r="K8" s="253"/>
      <c r="L8" s="253"/>
      <c r="M8" s="253"/>
      <c r="N8" s="254"/>
      <c r="O8" s="259"/>
      <c r="P8" s="259"/>
      <c r="Q8" s="259"/>
      <c r="R8" s="259"/>
      <c r="T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S8" s="254"/>
      <c r="AT8" s="254"/>
      <c r="AU8" s="254"/>
      <c r="AV8" s="254"/>
      <c r="AW8" s="254"/>
      <c r="AX8" s="254"/>
      <c r="AY8" s="254"/>
      <c r="AZ8" s="254"/>
      <c r="BA8" s="254"/>
      <c r="BB8" s="254"/>
      <c r="BC8" s="254"/>
      <c r="BD8" s="254"/>
      <c r="BE8" s="254"/>
      <c r="BF8" s="254"/>
      <c r="BG8" s="254"/>
      <c r="BH8" s="254"/>
      <c r="BI8" s="254"/>
      <c r="BJ8" s="254"/>
      <c r="BK8" s="254"/>
      <c r="BL8" s="253"/>
      <c r="BM8" s="253"/>
    </row>
    <row r="9" spans="1:65" s="34" customFormat="1">
      <c r="B9" s="496">
        <v>2.1101000000000001</v>
      </c>
      <c r="C9" s="496"/>
      <c r="D9" s="496"/>
      <c r="E9" s="34" t="s">
        <v>387</v>
      </c>
    </row>
    <row r="10" spans="1:65" s="34" customFormat="1">
      <c r="B10" s="262"/>
      <c r="C10" s="491">
        <v>741</v>
      </c>
      <c r="D10" s="499"/>
      <c r="E10" s="260" t="s">
        <v>392</v>
      </c>
    </row>
    <row r="12" spans="1:65" s="34" customFormat="1">
      <c r="B12" s="262"/>
      <c r="C12" s="263"/>
      <c r="D12" s="263"/>
      <c r="E12" s="260"/>
    </row>
    <row r="13" spans="1:65" s="34" customFormat="1" ht="15.75">
      <c r="A13" s="251" t="s">
        <v>380</v>
      </c>
      <c r="B13" s="252"/>
      <c r="C13" s="252"/>
      <c r="D13" s="252"/>
      <c r="E13" s="252"/>
      <c r="F13" s="252"/>
      <c r="J13" s="252"/>
      <c r="K13" s="252"/>
      <c r="N13" s="252"/>
      <c r="P13" s="107" t="s">
        <v>53</v>
      </c>
      <c r="V13" s="251"/>
      <c r="X13" s="420">
        <v>80</v>
      </c>
      <c r="Y13" s="420"/>
      <c r="Z13" s="420"/>
      <c r="AA13" s="251" t="s">
        <v>381</v>
      </c>
      <c r="AB13" s="251"/>
      <c r="AE13" s="252"/>
      <c r="AF13" s="252"/>
      <c r="AG13" s="252"/>
      <c r="AH13" s="252"/>
      <c r="AI13" s="252"/>
      <c r="AJ13" s="252"/>
      <c r="AK13" s="252"/>
      <c r="AL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3"/>
      <c r="BM13" s="253"/>
    </row>
    <row r="14" spans="1:65" s="34" customFormat="1">
      <c r="A14" s="251" t="s">
        <v>382</v>
      </c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420">
        <v>8</v>
      </c>
      <c r="AB14" s="420"/>
      <c r="AC14" s="251" t="s">
        <v>383</v>
      </c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S14" s="251"/>
      <c r="AT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3"/>
      <c r="BM14" s="253"/>
    </row>
    <row r="15" spans="1:65" s="34" customFormat="1">
      <c r="A15" s="251" t="s">
        <v>384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V15" s="251"/>
      <c r="W15" s="251">
        <v>8</v>
      </c>
      <c r="X15" s="254" t="s">
        <v>26</v>
      </c>
      <c r="Y15" s="498">
        <v>80</v>
      </c>
      <c r="Z15" s="498"/>
      <c r="AA15" s="498"/>
      <c r="AB15" s="254" t="s">
        <v>190</v>
      </c>
      <c r="AC15" s="497">
        <v>640</v>
      </c>
      <c r="AD15" s="497"/>
      <c r="AE15" s="497"/>
      <c r="AF15" s="497"/>
      <c r="AP15" s="255"/>
      <c r="AQ15" s="255"/>
      <c r="AR15" s="255"/>
      <c r="AS15" s="255"/>
      <c r="AT15" s="255"/>
      <c r="AU15" s="255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3"/>
      <c r="BM15" s="253"/>
    </row>
    <row r="16" spans="1:65" s="34" customFormat="1">
      <c r="A16" s="494">
        <v>640</v>
      </c>
      <c r="B16" s="494"/>
      <c r="C16" s="494"/>
      <c r="D16" s="494"/>
      <c r="E16" s="254" t="s">
        <v>26</v>
      </c>
      <c r="F16" s="420">
        <v>2.2000000000000002</v>
      </c>
      <c r="G16" s="420"/>
      <c r="H16" s="420"/>
      <c r="I16" s="256" t="s">
        <v>189</v>
      </c>
      <c r="J16" s="498">
        <v>1986</v>
      </c>
      <c r="K16" s="498"/>
      <c r="L16" s="498"/>
      <c r="M16" s="498"/>
      <c r="N16" s="254" t="s">
        <v>190</v>
      </c>
      <c r="O16" s="497">
        <v>0.70899999999999996</v>
      </c>
      <c r="P16" s="497"/>
      <c r="Q16" s="497"/>
      <c r="R16" s="497"/>
      <c r="S16" s="34" t="s">
        <v>390</v>
      </c>
      <c r="T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3"/>
      <c r="BM16" s="253"/>
    </row>
    <row r="17" spans="1:65" s="34" customFormat="1">
      <c r="A17" s="257"/>
      <c r="B17" s="494">
        <v>0.70899999999999996</v>
      </c>
      <c r="C17" s="494"/>
      <c r="D17" s="257" t="s">
        <v>26</v>
      </c>
      <c r="E17" s="495">
        <v>741</v>
      </c>
      <c r="F17" s="495"/>
      <c r="G17" s="258" t="s">
        <v>190</v>
      </c>
      <c r="H17" s="494" t="s">
        <v>458</v>
      </c>
      <c r="I17" s="494"/>
      <c r="J17" s="494"/>
      <c r="K17" s="94" t="s">
        <v>391</v>
      </c>
      <c r="L17" s="253"/>
      <c r="M17" s="253"/>
      <c r="N17" s="254"/>
      <c r="O17" s="259"/>
      <c r="P17" s="259"/>
      <c r="Q17" s="259"/>
      <c r="R17" s="259"/>
      <c r="T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3"/>
      <c r="BM17" s="253"/>
    </row>
    <row r="18" spans="1:65" s="34" customFormat="1">
      <c r="A18" s="257" t="s">
        <v>385</v>
      </c>
      <c r="B18" s="496">
        <v>1986</v>
      </c>
      <c r="C18" s="496"/>
      <c r="D18" s="496"/>
      <c r="E18" s="94" t="s">
        <v>386</v>
      </c>
      <c r="F18" s="249"/>
      <c r="G18" s="249"/>
      <c r="H18" s="249"/>
      <c r="I18" s="256"/>
      <c r="J18" s="253"/>
      <c r="K18" s="253"/>
      <c r="L18" s="253"/>
      <c r="M18" s="253"/>
      <c r="N18" s="254"/>
      <c r="O18" s="259"/>
      <c r="P18" s="259"/>
      <c r="Q18" s="259"/>
      <c r="R18" s="259"/>
      <c r="T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3"/>
      <c r="BM18" s="253"/>
    </row>
    <row r="19" spans="1:65" s="34" customFormat="1">
      <c r="B19" s="496">
        <v>2.2000000000000002</v>
      </c>
      <c r="C19" s="496"/>
      <c r="D19" s="496"/>
      <c r="E19" s="34" t="s">
        <v>387</v>
      </c>
    </row>
    <row r="20" spans="1:65" s="34" customFormat="1">
      <c r="C20" s="491">
        <v>741</v>
      </c>
      <c r="D20" s="491"/>
      <c r="E20" s="260" t="s">
        <v>392</v>
      </c>
    </row>
    <row r="23" spans="1:65">
      <c r="B23" s="261" t="s">
        <v>393</v>
      </c>
      <c r="O23" s="492" t="s">
        <v>459</v>
      </c>
      <c r="P23" s="493"/>
      <c r="Q23" s="493"/>
      <c r="R23" s="493"/>
    </row>
  </sheetData>
  <mergeCells count="29">
    <mergeCell ref="V3:X3"/>
    <mergeCell ref="B7:C7"/>
    <mergeCell ref="E7:F7"/>
    <mergeCell ref="H7:J7"/>
    <mergeCell ref="B8:D8"/>
    <mergeCell ref="AA4:AB4"/>
    <mergeCell ref="Y5:AA5"/>
    <mergeCell ref="AC5:AF5"/>
    <mergeCell ref="A6:D6"/>
    <mergeCell ref="F6:H6"/>
    <mergeCell ref="J6:M6"/>
    <mergeCell ref="O6:R6"/>
    <mergeCell ref="B9:D9"/>
    <mergeCell ref="C10:D10"/>
    <mergeCell ref="X13:Z13"/>
    <mergeCell ref="AA14:AB14"/>
    <mergeCell ref="Y15:AA15"/>
    <mergeCell ref="AC15:AF15"/>
    <mergeCell ref="A16:D16"/>
    <mergeCell ref="F16:H16"/>
    <mergeCell ref="J16:M16"/>
    <mergeCell ref="O16:R16"/>
    <mergeCell ref="C20:D20"/>
    <mergeCell ref="O23:R23"/>
    <mergeCell ref="B17:C17"/>
    <mergeCell ref="E17:F17"/>
    <mergeCell ref="H17:J17"/>
    <mergeCell ref="B18:D18"/>
    <mergeCell ref="B19:D19"/>
  </mergeCells>
  <pageMargins left="0.70866141732283472" right="0.70866141732283472" top="0.74803149606299213" bottom="0.3937007874015748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BreakPreview" zoomScaleNormal="100" zoomScaleSheetLayoutView="100" workbookViewId="0">
      <selection activeCell="E38" sqref="E38"/>
    </sheetView>
  </sheetViews>
  <sheetFormatPr defaultRowHeight="15"/>
  <cols>
    <col min="1" max="1" width="25" style="42" customWidth="1"/>
    <col min="2" max="2" width="9.140625" style="42"/>
    <col min="3" max="4" width="9.28515625" style="42" bestFit="1" customWidth="1"/>
    <col min="5" max="5" width="11.7109375" style="42" customWidth="1"/>
    <col min="6" max="6" width="12.5703125" style="42" bestFit="1" customWidth="1"/>
    <col min="7" max="16384" width="9.140625" style="42"/>
  </cols>
  <sheetData>
    <row r="1" spans="1:6" s="34" customFormat="1">
      <c r="A1" s="34" t="s">
        <v>31</v>
      </c>
    </row>
    <row r="2" spans="1:6" s="34" customFormat="1">
      <c r="A2" s="34" t="s">
        <v>396</v>
      </c>
    </row>
    <row r="3" spans="1:6" ht="15.75">
      <c r="A3" s="269"/>
      <c r="B3" s="269"/>
      <c r="C3" s="269"/>
      <c r="D3" s="269"/>
      <c r="E3" s="269"/>
      <c r="F3" s="269"/>
    </row>
    <row r="4" spans="1:6" ht="15" customHeight="1">
      <c r="A4" s="504" t="s">
        <v>24</v>
      </c>
      <c r="B4" s="504" t="s">
        <v>112</v>
      </c>
      <c r="C4" s="506" t="s">
        <v>456</v>
      </c>
      <c r="D4" s="507"/>
      <c r="E4" s="508"/>
      <c r="F4" s="504" t="s">
        <v>22</v>
      </c>
    </row>
    <row r="5" spans="1:6" ht="22.5">
      <c r="A5" s="505"/>
      <c r="B5" s="505"/>
      <c r="C5" s="70" t="s">
        <v>113</v>
      </c>
      <c r="D5" s="70" t="s">
        <v>114</v>
      </c>
      <c r="E5" s="70" t="s">
        <v>115</v>
      </c>
      <c r="F5" s="505"/>
    </row>
    <row r="6" spans="1:6" ht="25.5">
      <c r="A6" s="71" t="s">
        <v>116</v>
      </c>
      <c r="B6" s="72" t="s">
        <v>117</v>
      </c>
      <c r="C6" s="73">
        <v>247</v>
      </c>
      <c r="D6" s="73">
        <v>60</v>
      </c>
      <c r="E6" s="73">
        <v>14820</v>
      </c>
      <c r="F6" s="72"/>
    </row>
    <row r="7" spans="1:6">
      <c r="A7" s="71" t="s">
        <v>118</v>
      </c>
      <c r="B7" s="72" t="s">
        <v>119</v>
      </c>
      <c r="C7" s="73">
        <v>24</v>
      </c>
      <c r="D7" s="73">
        <v>50</v>
      </c>
      <c r="E7" s="73">
        <v>1200</v>
      </c>
      <c r="F7" s="72"/>
    </row>
    <row r="8" spans="1:6">
      <c r="A8" s="71"/>
      <c r="B8" s="72"/>
      <c r="C8" s="74"/>
      <c r="D8" s="74"/>
      <c r="E8" s="74"/>
      <c r="F8" s="72"/>
    </row>
    <row r="9" spans="1:6">
      <c r="A9" s="268" t="s">
        <v>20</v>
      </c>
      <c r="B9" s="75" t="s">
        <v>26</v>
      </c>
      <c r="C9" s="75" t="s">
        <v>26</v>
      </c>
      <c r="D9" s="75" t="s">
        <v>26</v>
      </c>
      <c r="E9" s="76">
        <v>16020</v>
      </c>
      <c r="F9" s="75" t="s">
        <v>26</v>
      </c>
    </row>
    <row r="11" spans="1:6">
      <c r="A11" s="77" t="s">
        <v>120</v>
      </c>
      <c r="B11" s="78"/>
      <c r="C11" s="78"/>
      <c r="D11" s="78"/>
      <c r="E11" s="78"/>
      <c r="F11" s="78"/>
    </row>
    <row r="12" spans="1:6">
      <c r="A12" s="79" t="s">
        <v>121</v>
      </c>
      <c r="B12" s="80"/>
      <c r="C12" s="80"/>
      <c r="D12" s="80"/>
      <c r="E12" s="81"/>
      <c r="F12" s="82">
        <v>494</v>
      </c>
    </row>
    <row r="13" spans="1:6">
      <c r="A13" s="79" t="s">
        <v>122</v>
      </c>
      <c r="B13" s="80"/>
      <c r="C13" s="80"/>
      <c r="D13" s="80"/>
      <c r="E13" s="81"/>
      <c r="F13" s="83">
        <v>0.5</v>
      </c>
    </row>
    <row r="14" spans="1:6">
      <c r="A14" s="79" t="s">
        <v>123</v>
      </c>
      <c r="B14" s="80"/>
      <c r="C14" s="80"/>
      <c r="D14" s="80"/>
      <c r="E14" s="81"/>
      <c r="F14" s="83">
        <v>50</v>
      </c>
    </row>
    <row r="15" spans="1:6">
      <c r="A15" s="77" t="s">
        <v>124</v>
      </c>
      <c r="B15" s="84"/>
      <c r="C15" s="84"/>
      <c r="D15" s="84"/>
      <c r="E15" s="84"/>
      <c r="F15" s="78"/>
    </row>
    <row r="16" spans="1:6">
      <c r="A16" s="500" t="s">
        <v>125</v>
      </c>
      <c r="B16" s="501"/>
      <c r="C16" s="501"/>
      <c r="D16" s="501"/>
      <c r="E16" s="502"/>
      <c r="F16" s="82">
        <v>5</v>
      </c>
    </row>
    <row r="17" spans="1:6">
      <c r="A17" s="500" t="s">
        <v>126</v>
      </c>
      <c r="B17" s="501"/>
      <c r="C17" s="501"/>
      <c r="D17" s="501"/>
      <c r="E17" s="502"/>
      <c r="F17" s="83">
        <v>0.4</v>
      </c>
    </row>
    <row r="18" spans="1:6">
      <c r="A18" s="500" t="s">
        <v>127</v>
      </c>
      <c r="B18" s="501"/>
      <c r="C18" s="501"/>
      <c r="D18" s="501"/>
      <c r="E18" s="502"/>
      <c r="F18" s="82">
        <v>4.8000000000000007</v>
      </c>
    </row>
    <row r="19" spans="1:6">
      <c r="A19" s="500" t="s">
        <v>128</v>
      </c>
      <c r="B19" s="501"/>
      <c r="C19" s="501"/>
      <c r="D19" s="501"/>
      <c r="E19" s="502"/>
      <c r="F19" s="82">
        <v>24</v>
      </c>
    </row>
    <row r="20" spans="1:6">
      <c r="A20" s="500" t="s">
        <v>129</v>
      </c>
      <c r="B20" s="501"/>
      <c r="C20" s="501"/>
      <c r="D20" s="501"/>
      <c r="E20" s="502"/>
      <c r="F20" s="83">
        <v>20</v>
      </c>
    </row>
    <row r="21" spans="1:6">
      <c r="A21" s="503" t="s">
        <v>130</v>
      </c>
      <c r="B21" s="503"/>
      <c r="C21" s="503"/>
      <c r="D21" s="503"/>
      <c r="E21" s="503"/>
      <c r="F21" s="503"/>
    </row>
    <row r="22" spans="1:6" ht="45.75" customHeight="1">
      <c r="A22" s="85" t="s">
        <v>131</v>
      </c>
      <c r="B22" s="85" t="s">
        <v>132</v>
      </c>
      <c r="C22" s="86" t="s">
        <v>133</v>
      </c>
      <c r="D22" s="86" t="s">
        <v>134</v>
      </c>
      <c r="E22" s="86" t="s">
        <v>135</v>
      </c>
      <c r="F22" s="85" t="s">
        <v>136</v>
      </c>
    </row>
    <row r="23" spans="1:6">
      <c r="A23" s="85"/>
      <c r="B23" s="87"/>
      <c r="C23" s="86"/>
      <c r="D23" s="88"/>
      <c r="E23" s="87"/>
      <c r="F23" s="87"/>
    </row>
    <row r="24" spans="1:6">
      <c r="A24" s="89" t="s">
        <v>137</v>
      </c>
      <c r="B24" s="90" t="s">
        <v>138</v>
      </c>
      <c r="C24" s="83">
        <v>1</v>
      </c>
      <c r="D24" s="83">
        <v>5</v>
      </c>
      <c r="E24" s="83">
        <v>750</v>
      </c>
      <c r="F24" s="82">
        <v>3750</v>
      </c>
    </row>
    <row r="25" spans="1:6" ht="25.5">
      <c r="A25" s="89" t="s">
        <v>139</v>
      </c>
      <c r="B25" s="90" t="s">
        <v>138</v>
      </c>
      <c r="C25" s="83">
        <v>1</v>
      </c>
      <c r="D25" s="83">
        <v>5</v>
      </c>
      <c r="E25" s="83">
        <v>2000</v>
      </c>
      <c r="F25" s="82">
        <v>10000</v>
      </c>
    </row>
    <row r="26" spans="1:6">
      <c r="A26" s="89" t="s">
        <v>140</v>
      </c>
      <c r="B26" s="90" t="s">
        <v>141</v>
      </c>
      <c r="C26" s="83">
        <v>1</v>
      </c>
      <c r="D26" s="83">
        <v>5</v>
      </c>
      <c r="E26" s="83">
        <v>50</v>
      </c>
      <c r="F26" s="82">
        <v>250</v>
      </c>
    </row>
    <row r="27" spans="1:6" ht="25.5">
      <c r="A27" s="89" t="s">
        <v>142</v>
      </c>
      <c r="B27" s="90" t="s">
        <v>138</v>
      </c>
      <c r="C27" s="83">
        <v>1</v>
      </c>
      <c r="D27" s="83">
        <v>5</v>
      </c>
      <c r="E27" s="83">
        <v>2500</v>
      </c>
      <c r="F27" s="82">
        <v>12500</v>
      </c>
    </row>
    <row r="28" spans="1:6" ht="25.5">
      <c r="A28" s="89" t="s">
        <v>143</v>
      </c>
      <c r="B28" s="90" t="s">
        <v>138</v>
      </c>
      <c r="C28" s="83">
        <v>1</v>
      </c>
      <c r="D28" s="83">
        <v>5</v>
      </c>
      <c r="E28" s="83">
        <v>1500</v>
      </c>
      <c r="F28" s="82">
        <v>7500</v>
      </c>
    </row>
    <row r="29" spans="1:6">
      <c r="A29" s="89" t="s">
        <v>144</v>
      </c>
      <c r="B29" s="90" t="s">
        <v>141</v>
      </c>
      <c r="C29" s="83">
        <v>1</v>
      </c>
      <c r="D29" s="83">
        <v>5</v>
      </c>
      <c r="E29" s="83">
        <v>200</v>
      </c>
      <c r="F29" s="82">
        <v>1000</v>
      </c>
    </row>
    <row r="30" spans="1:6">
      <c r="A30" s="89" t="s">
        <v>145</v>
      </c>
      <c r="B30" s="90" t="s">
        <v>141</v>
      </c>
      <c r="C30" s="83">
        <v>1</v>
      </c>
      <c r="D30" s="83">
        <v>5</v>
      </c>
      <c r="E30" s="83">
        <v>1500</v>
      </c>
      <c r="F30" s="82">
        <v>7500</v>
      </c>
    </row>
    <row r="31" spans="1:6">
      <c r="A31" s="89" t="s">
        <v>146</v>
      </c>
      <c r="B31" s="90" t="s">
        <v>141</v>
      </c>
      <c r="C31" s="83">
        <v>1</v>
      </c>
      <c r="D31" s="83">
        <v>5</v>
      </c>
      <c r="E31" s="83">
        <v>1500</v>
      </c>
      <c r="F31" s="82">
        <v>7500</v>
      </c>
    </row>
    <row r="32" spans="1:6">
      <c r="A32" s="264" t="s">
        <v>23</v>
      </c>
      <c r="B32" s="265"/>
      <c r="C32" s="266"/>
      <c r="D32" s="266"/>
      <c r="E32" s="266"/>
      <c r="F32" s="267">
        <v>50000</v>
      </c>
    </row>
  </sheetData>
  <mergeCells count="10">
    <mergeCell ref="A16:E16"/>
    <mergeCell ref="A4:A5"/>
    <mergeCell ref="B4:B5"/>
    <mergeCell ref="C4:E4"/>
    <mergeCell ref="F4:F5"/>
    <mergeCell ref="A17:E17"/>
    <mergeCell ref="A18:E18"/>
    <mergeCell ref="A19:E19"/>
    <mergeCell ref="A20:E20"/>
    <mergeCell ref="A21:F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"/>
  <sheetViews>
    <sheetView view="pageBreakPreview" zoomScale="115" zoomScaleNormal="100" zoomScaleSheetLayoutView="115" workbookViewId="0">
      <selection activeCell="H4" sqref="H4"/>
    </sheetView>
  </sheetViews>
  <sheetFormatPr defaultRowHeight="15.75"/>
  <cols>
    <col min="1" max="1" width="29.28515625" style="106" customWidth="1"/>
    <col min="2" max="2" width="10.140625" style="107" bestFit="1" customWidth="1"/>
    <col min="3" max="3" width="9.85546875" style="107" bestFit="1" customWidth="1"/>
    <col min="4" max="4" width="10.5703125" style="107" hidden="1" customWidth="1"/>
    <col min="5" max="5" width="8.5703125" style="107" customWidth="1"/>
    <col min="6" max="6" width="9.7109375" style="107" customWidth="1"/>
    <col min="7" max="7" width="9.42578125" style="107" customWidth="1"/>
    <col min="8" max="8" width="6.28515625" style="107" customWidth="1"/>
    <col min="9" max="9" width="10.28515625" style="107" customWidth="1"/>
    <col min="10" max="10" width="13.28515625" style="107" customWidth="1"/>
    <col min="11" max="11" width="14.85546875" style="107" customWidth="1"/>
    <col min="12" max="16384" width="9.140625" style="107"/>
  </cols>
  <sheetData>
    <row r="1" spans="1:12">
      <c r="A1" s="106" t="s">
        <v>48</v>
      </c>
    </row>
    <row r="2" spans="1:12">
      <c r="A2" s="106" t="s">
        <v>109</v>
      </c>
    </row>
    <row r="4" spans="1:12" ht="86.25" customHeight="1">
      <c r="A4" s="149" t="s">
        <v>43</v>
      </c>
      <c r="B4" s="378" t="s">
        <v>44</v>
      </c>
      <c r="C4" s="379"/>
      <c r="D4" s="149" t="s">
        <v>45</v>
      </c>
      <c r="E4" s="150" t="s">
        <v>46</v>
      </c>
      <c r="F4" s="150" t="s">
        <v>50</v>
      </c>
      <c r="G4" s="150" t="s">
        <v>52</v>
      </c>
      <c r="H4" s="150" t="s">
        <v>51</v>
      </c>
      <c r="I4" s="150" t="s">
        <v>57</v>
      </c>
      <c r="J4" s="150" t="s">
        <v>88</v>
      </c>
      <c r="K4" s="150" t="s">
        <v>110</v>
      </c>
    </row>
    <row r="5" spans="1:12">
      <c r="A5" s="151" t="s">
        <v>55</v>
      </c>
      <c r="B5" s="152" t="s">
        <v>30</v>
      </c>
      <c r="C5" s="333">
        <v>134.78</v>
      </c>
      <c r="D5" s="334"/>
      <c r="E5" s="335">
        <v>2.1101000000000001</v>
      </c>
      <c r="F5" s="335">
        <v>284.39</v>
      </c>
      <c r="G5" s="335">
        <v>8</v>
      </c>
      <c r="H5" s="336">
        <v>3</v>
      </c>
      <c r="I5" s="332">
        <v>853.16</v>
      </c>
      <c r="J5" s="332">
        <v>210729.88</v>
      </c>
      <c r="K5" s="332">
        <v>63640.42</v>
      </c>
      <c r="L5" s="107">
        <v>1</v>
      </c>
    </row>
    <row r="6" spans="1:12">
      <c r="A6" s="153" t="s">
        <v>65</v>
      </c>
      <c r="B6" s="152" t="s">
        <v>47</v>
      </c>
      <c r="C6" s="333">
        <v>95.97</v>
      </c>
      <c r="D6" s="334"/>
      <c r="E6" s="335">
        <v>2.1101000000000001</v>
      </c>
      <c r="F6" s="335">
        <v>202.5</v>
      </c>
      <c r="G6" s="335">
        <v>8</v>
      </c>
      <c r="H6" s="336">
        <v>3</v>
      </c>
      <c r="I6" s="332">
        <v>607.5</v>
      </c>
      <c r="J6" s="332">
        <v>150052.5</v>
      </c>
      <c r="K6" s="332">
        <v>45315.86</v>
      </c>
      <c r="L6" s="107">
        <v>2</v>
      </c>
    </row>
    <row r="7" spans="1:12">
      <c r="A7" s="154" t="s">
        <v>53</v>
      </c>
      <c r="B7" s="152" t="s">
        <v>30</v>
      </c>
      <c r="C7" s="333">
        <v>134.78</v>
      </c>
      <c r="D7" s="332"/>
      <c r="E7" s="335">
        <v>2.2000000000000002</v>
      </c>
      <c r="F7" s="335">
        <v>296.52</v>
      </c>
      <c r="G7" s="335">
        <v>8</v>
      </c>
      <c r="H7" s="336">
        <v>3</v>
      </c>
      <c r="I7" s="332">
        <v>889.56</v>
      </c>
      <c r="J7" s="332">
        <v>219721.32</v>
      </c>
      <c r="K7" s="332">
        <v>66355.839999999997</v>
      </c>
      <c r="L7" s="107">
        <v>1</v>
      </c>
    </row>
    <row r="8" spans="1:12">
      <c r="A8" s="153" t="s">
        <v>65</v>
      </c>
      <c r="B8" s="152"/>
      <c r="C8" s="333">
        <v>191.94</v>
      </c>
      <c r="D8" s="332"/>
      <c r="E8" s="335">
        <v>2.2000000000000002</v>
      </c>
      <c r="F8" s="335">
        <v>422.27</v>
      </c>
      <c r="G8" s="335">
        <v>8</v>
      </c>
      <c r="H8" s="336">
        <v>3</v>
      </c>
      <c r="I8" s="332">
        <v>1266.81</v>
      </c>
      <c r="J8" s="332">
        <v>312902.07</v>
      </c>
      <c r="K8" s="332">
        <v>94496.43</v>
      </c>
      <c r="L8" s="107">
        <v>2</v>
      </c>
    </row>
    <row r="9" spans="1:12" hidden="1">
      <c r="A9" s="154" t="s">
        <v>53</v>
      </c>
      <c r="B9" s="152" t="s">
        <v>30</v>
      </c>
      <c r="C9" s="333"/>
      <c r="D9" s="332"/>
      <c r="E9" s="335">
        <v>3.41</v>
      </c>
      <c r="F9" s="335">
        <v>0</v>
      </c>
      <c r="G9" s="335">
        <v>8</v>
      </c>
      <c r="H9" s="336">
        <v>2</v>
      </c>
      <c r="I9" s="332">
        <v>0</v>
      </c>
      <c r="J9" s="332">
        <v>0</v>
      </c>
      <c r="K9" s="332">
        <v>0</v>
      </c>
    </row>
    <row r="10" spans="1:12" hidden="1">
      <c r="A10" s="153" t="s">
        <v>65</v>
      </c>
      <c r="B10" s="155"/>
      <c r="C10" s="337"/>
      <c r="D10" s="332"/>
      <c r="E10" s="335">
        <v>3.41</v>
      </c>
      <c r="F10" s="335">
        <v>0</v>
      </c>
      <c r="G10" s="335">
        <v>8</v>
      </c>
      <c r="H10" s="336">
        <v>2</v>
      </c>
      <c r="I10" s="332">
        <v>0</v>
      </c>
      <c r="J10" s="332">
        <v>0</v>
      </c>
      <c r="K10" s="332">
        <v>0</v>
      </c>
    </row>
    <row r="11" spans="1:12" hidden="1">
      <c r="A11" s="157" t="s">
        <v>296</v>
      </c>
      <c r="B11" s="155" t="s">
        <v>30</v>
      </c>
      <c r="C11" s="337"/>
      <c r="D11" s="338"/>
      <c r="E11" s="335">
        <v>3.41</v>
      </c>
      <c r="F11" s="335">
        <v>0</v>
      </c>
      <c r="G11" s="335">
        <v>8</v>
      </c>
      <c r="H11" s="336"/>
      <c r="I11" s="332"/>
      <c r="J11" s="332"/>
      <c r="K11" s="332">
        <v>0</v>
      </c>
      <c r="L11" s="156"/>
    </row>
    <row r="12" spans="1:12">
      <c r="A12" s="158" t="s">
        <v>23</v>
      </c>
      <c r="B12" s="159"/>
      <c r="C12" s="338"/>
      <c r="D12" s="338"/>
      <c r="E12" s="332"/>
      <c r="F12" s="332"/>
      <c r="G12" s="332"/>
      <c r="H12" s="332"/>
      <c r="I12" s="332"/>
      <c r="J12" s="332">
        <v>893405.77</v>
      </c>
      <c r="K12" s="332">
        <v>269808.55</v>
      </c>
      <c r="L12" s="107">
        <v>6</v>
      </c>
    </row>
  </sheetData>
  <mergeCells count="1">
    <mergeCell ref="B4:C4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51"/>
  <sheetViews>
    <sheetView view="pageBreakPreview" topLeftCell="A42" zoomScaleNormal="100" zoomScaleSheetLayoutView="100" workbookViewId="0">
      <selection activeCell="A38" sqref="A38:I38"/>
    </sheetView>
  </sheetViews>
  <sheetFormatPr defaultRowHeight="15"/>
  <cols>
    <col min="1" max="1" width="5.5703125" style="34" customWidth="1"/>
    <col min="2" max="2" width="31.5703125" style="34" customWidth="1"/>
    <col min="3" max="3" width="11" style="34" customWidth="1"/>
    <col min="4" max="4" width="13" style="34" customWidth="1"/>
    <col min="5" max="5" width="12.42578125" style="34" customWidth="1"/>
    <col min="6" max="6" width="10.7109375" style="34" customWidth="1"/>
    <col min="7" max="7" width="8.7109375" style="34" customWidth="1"/>
    <col min="8" max="8" width="9" style="34" bestFit="1" customWidth="1"/>
    <col min="9" max="9" width="14" style="34" customWidth="1"/>
    <col min="10" max="10" width="13.7109375" style="34" customWidth="1"/>
    <col min="11" max="11" width="12.85546875" style="34" customWidth="1"/>
    <col min="12" max="12" width="12.5703125" style="34" customWidth="1"/>
    <col min="13" max="16384" width="9.140625" style="34"/>
  </cols>
  <sheetData>
    <row r="1" spans="1:14" s="6" customFormat="1" ht="15.75">
      <c r="A1" s="380" t="s">
        <v>301</v>
      </c>
      <c r="B1" s="380"/>
      <c r="C1" s="380"/>
      <c r="D1" s="380"/>
      <c r="E1" s="380"/>
      <c r="F1" s="380"/>
      <c r="G1" s="380"/>
      <c r="H1" s="380"/>
      <c r="I1" s="380"/>
      <c r="J1" s="297"/>
      <c r="K1" s="297"/>
      <c r="L1" s="368"/>
      <c r="M1" s="368"/>
    </row>
    <row r="2" spans="1:14" s="6" customFormat="1" ht="15.75">
      <c r="A2" s="40"/>
      <c r="B2" s="40"/>
      <c r="C2" s="40"/>
      <c r="D2" s="40"/>
      <c r="E2" s="40"/>
      <c r="F2" s="40"/>
      <c r="G2" s="40"/>
      <c r="H2" s="40"/>
      <c r="I2" s="40"/>
      <c r="J2" s="295"/>
      <c r="K2" s="295"/>
      <c r="L2" s="41"/>
      <c r="M2" s="41"/>
    </row>
    <row r="3" spans="1:14" s="6" customFormat="1" ht="63.75">
      <c r="A3" s="7" t="s">
        <v>67</v>
      </c>
      <c r="B3" s="4" t="s">
        <v>68</v>
      </c>
      <c r="C3" s="4" t="s">
        <v>69</v>
      </c>
      <c r="D3" s="8" t="s">
        <v>70</v>
      </c>
      <c r="E3" s="4" t="s">
        <v>71</v>
      </c>
      <c r="F3" s="327" t="s">
        <v>72</v>
      </c>
      <c r="G3" s="4" t="s">
        <v>98</v>
      </c>
      <c r="H3" s="4" t="s">
        <v>99</v>
      </c>
      <c r="I3" s="279" t="s">
        <v>448</v>
      </c>
      <c r="J3" s="295"/>
      <c r="K3" s="295"/>
      <c r="L3" s="40"/>
      <c r="M3" s="40"/>
    </row>
    <row r="4" spans="1:14" s="6" customFormat="1" ht="15.75">
      <c r="A4" s="16">
        <v>1</v>
      </c>
      <c r="B4" s="7">
        <v>2</v>
      </c>
      <c r="C4" s="16">
        <v>3</v>
      </c>
      <c r="D4" s="7">
        <v>4</v>
      </c>
      <c r="E4" s="16">
        <v>5</v>
      </c>
      <c r="F4" s="7">
        <v>6</v>
      </c>
      <c r="G4" s="16">
        <v>7</v>
      </c>
      <c r="H4" s="16">
        <v>8</v>
      </c>
      <c r="I4" s="7" t="s">
        <v>449</v>
      </c>
      <c r="J4" s="299"/>
      <c r="K4" s="299"/>
      <c r="L4" s="40">
        <v>165.58</v>
      </c>
      <c r="M4" s="40">
        <v>1.0309999999999999</v>
      </c>
    </row>
    <row r="5" spans="1:14" s="6" customFormat="1" ht="31.5">
      <c r="A5" s="8">
        <v>1</v>
      </c>
      <c r="B5" s="9" t="s">
        <v>300</v>
      </c>
      <c r="C5" s="10">
        <v>1</v>
      </c>
      <c r="D5" s="10" t="s">
        <v>73</v>
      </c>
      <c r="E5" s="25">
        <v>85.88</v>
      </c>
      <c r="F5" s="31">
        <v>34.35</v>
      </c>
      <c r="G5" s="31">
        <f>E5*12%</f>
        <v>10.305599999999998</v>
      </c>
      <c r="H5" s="31">
        <f t="shared" ref="H5:H7" si="0">E5+F5+G5</f>
        <v>130.53559999999999</v>
      </c>
      <c r="I5" s="31">
        <v>134.78</v>
      </c>
      <c r="J5" s="36"/>
      <c r="K5" s="36"/>
      <c r="L5" s="40">
        <v>165.58</v>
      </c>
      <c r="M5" s="40">
        <f>M4</f>
        <v>1.0309999999999999</v>
      </c>
    </row>
    <row r="6" spans="1:14" s="6" customFormat="1" ht="21" customHeight="1">
      <c r="A6" s="8">
        <v>2</v>
      </c>
      <c r="B6" s="9" t="s">
        <v>74</v>
      </c>
      <c r="C6" s="10">
        <v>1</v>
      </c>
      <c r="D6" s="10" t="s">
        <v>75</v>
      </c>
      <c r="E6" s="25">
        <v>61.15</v>
      </c>
      <c r="F6" s="31">
        <v>24.46</v>
      </c>
      <c r="G6" s="31">
        <f t="shared" ref="G6" si="1">E6*12%</f>
        <v>7.3379999999999992</v>
      </c>
      <c r="H6" s="31">
        <f>E6+F6+G6</f>
        <v>92.947999999999993</v>
      </c>
      <c r="I6" s="31">
        <v>95.97</v>
      </c>
      <c r="J6" s="36"/>
      <c r="K6" s="36"/>
      <c r="L6" s="40">
        <v>165.58</v>
      </c>
      <c r="M6" s="288">
        <f t="shared" ref="M6:M8" si="2">M5</f>
        <v>1.0309999999999999</v>
      </c>
    </row>
    <row r="7" spans="1:14" s="6" customFormat="1" ht="15.75">
      <c r="A7" s="8">
        <v>3</v>
      </c>
      <c r="B7" s="9" t="s">
        <v>472</v>
      </c>
      <c r="C7" s="10">
        <v>1</v>
      </c>
      <c r="D7" s="10" t="s">
        <v>73</v>
      </c>
      <c r="E7" s="17">
        <v>85.88</v>
      </c>
      <c r="F7" s="31">
        <v>34.35</v>
      </c>
      <c r="G7" s="31">
        <f t="shared" ref="G7:G8" si="3">E7*12%</f>
        <v>10.305599999999998</v>
      </c>
      <c r="H7" s="31">
        <f t="shared" si="0"/>
        <v>130.53559999999999</v>
      </c>
      <c r="I7" s="31">
        <v>134.78</v>
      </c>
      <c r="J7" s="36"/>
      <c r="K7" s="36"/>
      <c r="L7" s="40">
        <v>165.58</v>
      </c>
      <c r="M7" s="319">
        <f t="shared" si="2"/>
        <v>1.0309999999999999</v>
      </c>
      <c r="N7" s="18"/>
    </row>
    <row r="8" spans="1:14" s="6" customFormat="1" ht="15.75">
      <c r="A8" s="8">
        <v>4</v>
      </c>
      <c r="B8" s="9" t="s">
        <v>74</v>
      </c>
      <c r="C8" s="10">
        <v>2</v>
      </c>
      <c r="D8" s="10" t="s">
        <v>75</v>
      </c>
      <c r="E8" s="25">
        <v>61.15</v>
      </c>
      <c r="F8" s="31">
        <v>24.46</v>
      </c>
      <c r="G8" s="31">
        <f t="shared" si="3"/>
        <v>7.3379999999999992</v>
      </c>
      <c r="H8" s="31">
        <f>E8+F8+G8</f>
        <v>92.947999999999993</v>
      </c>
      <c r="I8" s="31">
        <v>95.97</v>
      </c>
      <c r="J8" s="36"/>
      <c r="K8" s="36"/>
      <c r="L8" s="40">
        <v>165.58</v>
      </c>
      <c r="M8" s="319">
        <f t="shared" si="2"/>
        <v>1.0309999999999999</v>
      </c>
    </row>
    <row r="9" spans="1:14" s="6" customFormat="1" ht="15.75">
      <c r="A9" s="27"/>
      <c r="B9" s="27"/>
      <c r="C9" s="35"/>
      <c r="D9" s="26"/>
      <c r="E9" s="26"/>
      <c r="F9" s="36"/>
      <c r="G9" s="36"/>
      <c r="H9" s="36"/>
      <c r="I9" s="36"/>
      <c r="J9" s="36"/>
      <c r="K9" s="36"/>
      <c r="L9" s="18"/>
      <c r="M9" s="11"/>
    </row>
    <row r="10" spans="1:14" s="6" customFormat="1" ht="15.75" hidden="1">
      <c r="A10" s="27"/>
      <c r="B10" s="27"/>
      <c r="C10" s="35"/>
      <c r="D10" s="26"/>
      <c r="E10" s="26"/>
      <c r="F10" s="36"/>
      <c r="G10" s="36"/>
      <c r="H10" s="36"/>
      <c r="I10" s="36"/>
      <c r="J10" s="36"/>
      <c r="K10" s="36"/>
      <c r="L10" s="18"/>
      <c r="M10" s="11"/>
    </row>
    <row r="11" spans="1:14" s="6" customFormat="1" ht="15.75" hidden="1">
      <c r="A11" s="27"/>
      <c r="B11" s="27" t="s">
        <v>105</v>
      </c>
      <c r="C11" s="28"/>
      <c r="D11" s="28"/>
      <c r="E11" s="26"/>
      <c r="F11" s="26"/>
      <c r="G11" s="26"/>
      <c r="H11" s="26"/>
      <c r="I11" s="26"/>
      <c r="J11" s="26"/>
      <c r="K11" s="26"/>
      <c r="L11" s="18"/>
      <c r="M11" s="11"/>
    </row>
    <row r="12" spans="1:14" s="6" customFormat="1" ht="94.5" hidden="1">
      <c r="A12" s="7" t="s">
        <v>67</v>
      </c>
      <c r="B12" s="4" t="s">
        <v>68</v>
      </c>
      <c r="C12" s="4" t="s">
        <v>69</v>
      </c>
      <c r="D12" s="8" t="s">
        <v>70</v>
      </c>
      <c r="E12" s="4" t="s">
        <v>71</v>
      </c>
      <c r="F12" s="4" t="s">
        <v>72</v>
      </c>
      <c r="G12" s="4" t="s">
        <v>98</v>
      </c>
      <c r="H12" s="4" t="s">
        <v>99</v>
      </c>
      <c r="I12" s="294" t="s">
        <v>435</v>
      </c>
      <c r="J12" s="294" t="s">
        <v>438</v>
      </c>
      <c r="K12" s="294" t="s">
        <v>111</v>
      </c>
      <c r="L12" s="20" t="e">
        <f>'1'!#REF!</f>
        <v>#REF!</v>
      </c>
      <c r="M12" s="40"/>
    </row>
    <row r="13" spans="1:14" s="6" customFormat="1" ht="15.75" hidden="1">
      <c r="A13" s="8">
        <v>1</v>
      </c>
      <c r="B13" s="9" t="s">
        <v>76</v>
      </c>
      <c r="C13" s="10"/>
      <c r="D13" s="10" t="s">
        <v>73</v>
      </c>
      <c r="E13" s="17">
        <f>H45</f>
        <v>85.883999999999986</v>
      </c>
      <c r="F13" s="31">
        <f>E13*40%</f>
        <v>34.353599999999993</v>
      </c>
      <c r="G13" s="31"/>
      <c r="H13" s="31">
        <f>E13+F13+G13</f>
        <v>120.23759999999999</v>
      </c>
      <c r="I13" s="31">
        <f>H13*M13</f>
        <v>123.96496559999997</v>
      </c>
      <c r="J13" s="31">
        <f>I13*L13</f>
        <v>20526.119004047996</v>
      </c>
      <c r="K13" s="31">
        <f>J13*30.2%</f>
        <v>6198.8879392224944</v>
      </c>
      <c r="L13" s="40">
        <v>165.58</v>
      </c>
      <c r="M13" s="40">
        <v>1.0309999999999999</v>
      </c>
      <c r="N13" s="18"/>
    </row>
    <row r="14" spans="1:14" s="6" customFormat="1" ht="15.75" hidden="1">
      <c r="A14" s="8">
        <v>2</v>
      </c>
      <c r="B14" s="9" t="s">
        <v>77</v>
      </c>
      <c r="C14" s="10"/>
      <c r="D14" s="10" t="s">
        <v>78</v>
      </c>
      <c r="E14" s="29"/>
      <c r="F14" s="32">
        <f>E14*40%</f>
        <v>0</v>
      </c>
      <c r="G14" s="32">
        <f>E14*12%</f>
        <v>0</v>
      </c>
      <c r="H14" s="32">
        <f>E14+F14+G14</f>
        <v>0</v>
      </c>
      <c r="I14" s="31">
        <f>H14*M14</f>
        <v>0</v>
      </c>
      <c r="J14" s="31">
        <f>I14*L14</f>
        <v>0</v>
      </c>
      <c r="K14" s="31">
        <f>J14*30.2%</f>
        <v>0</v>
      </c>
      <c r="L14" s="40">
        <v>165.58</v>
      </c>
      <c r="M14" s="295">
        <v>1.0309999999999999</v>
      </c>
      <c r="N14" s="18"/>
    </row>
    <row r="15" spans="1:14" s="6" customFormat="1" ht="15.75" hidden="1">
      <c r="A15" s="19"/>
      <c r="B15" s="62" t="s">
        <v>23</v>
      </c>
      <c r="C15" s="63">
        <f t="shared" ref="C15" si="4">SUM(C13:C14)</f>
        <v>0</v>
      </c>
      <c r="D15" s="61"/>
      <c r="E15" s="61">
        <f>SUM(E13:E14)</f>
        <v>85.883999999999986</v>
      </c>
      <c r="F15" s="61">
        <f t="shared" ref="F15:I15" si="5">SUM(F13:F14)</f>
        <v>34.353599999999993</v>
      </c>
      <c r="G15" s="61">
        <f t="shared" si="5"/>
        <v>0</v>
      </c>
      <c r="H15" s="61">
        <f t="shared" si="5"/>
        <v>120.23759999999999</v>
      </c>
      <c r="I15" s="61">
        <f t="shared" si="5"/>
        <v>123.96496559999997</v>
      </c>
      <c r="J15" s="61">
        <f>SUM(J13:J14)</f>
        <v>20526.119004047996</v>
      </c>
      <c r="K15" s="61">
        <f>SUM(K13:K14)</f>
        <v>6198.8879392224944</v>
      </c>
      <c r="L15" s="40">
        <v>165.58</v>
      </c>
      <c r="M15" s="295">
        <v>1.0309999999999999</v>
      </c>
    </row>
    <row r="16" spans="1:14" s="6" customFormat="1" ht="15.75" hidden="1">
      <c r="A16" s="19"/>
      <c r="B16" s="19" t="s">
        <v>439</v>
      </c>
      <c r="C16" s="305"/>
      <c r="D16" s="17"/>
      <c r="E16" s="17"/>
      <c r="F16" s="31"/>
      <c r="G16" s="31"/>
      <c r="H16" s="31"/>
      <c r="I16" s="31"/>
      <c r="J16" s="306">
        <f>J15*12</f>
        <v>246313.42804857594</v>
      </c>
      <c r="K16" s="306">
        <f>K15*12</f>
        <v>74386.655270669929</v>
      </c>
      <c r="L16" s="40"/>
      <c r="M16" s="40"/>
    </row>
    <row r="17" spans="1:31" hidden="1"/>
    <row r="18" spans="1:31" hidden="1"/>
    <row r="19" spans="1:31" s="6" customFormat="1" ht="15.75" hidden="1" customHeight="1">
      <c r="B19" s="27" t="s">
        <v>29</v>
      </c>
      <c r="C19" s="290"/>
      <c r="D19" s="290"/>
      <c r="E19" s="26"/>
      <c r="F19" s="26"/>
      <c r="G19" s="26"/>
      <c r="H19" s="26"/>
      <c r="I19" s="26"/>
      <c r="J19" s="26"/>
      <c r="K19" s="26"/>
      <c r="L19" s="18"/>
      <c r="M19" s="11"/>
      <c r="N19" s="58" t="e">
        <f>L12</f>
        <v>#REF!</v>
      </c>
    </row>
    <row r="20" spans="1:31" s="6" customFormat="1" ht="31.5" hidden="1" customHeight="1">
      <c r="A20" s="43" t="s">
        <v>81</v>
      </c>
      <c r="B20" s="44" t="s">
        <v>91</v>
      </c>
      <c r="C20" s="44" t="s">
        <v>92</v>
      </c>
      <c r="D20" s="44" t="s">
        <v>93</v>
      </c>
      <c r="E20" s="44" t="s">
        <v>94</v>
      </c>
      <c r="F20" s="38" t="s">
        <v>97</v>
      </c>
      <c r="G20" s="358" t="s">
        <v>111</v>
      </c>
      <c r="H20" s="360"/>
      <c r="I20" s="11"/>
      <c r="J20" s="11"/>
      <c r="K20" s="11"/>
      <c r="M20" s="57"/>
      <c r="N20" s="57"/>
      <c r="O20" s="57"/>
      <c r="P20" s="57"/>
      <c r="Q20" s="57"/>
      <c r="R20" s="57"/>
      <c r="S20" s="30"/>
      <c r="T20" s="57"/>
      <c r="U20" s="57"/>
      <c r="V20" s="30"/>
      <c r="W20" s="57"/>
      <c r="X20" s="57"/>
      <c r="Y20" s="57"/>
      <c r="Z20" s="30"/>
      <c r="AA20" s="57"/>
      <c r="AB20" s="57"/>
      <c r="AC20" s="57"/>
      <c r="AD20" s="30"/>
      <c r="AE20" s="30"/>
    </row>
    <row r="21" spans="1:31" s="6" customFormat="1" ht="31.5" hidden="1">
      <c r="A21" s="45">
        <v>1</v>
      </c>
      <c r="B21" s="307" t="s">
        <v>437</v>
      </c>
      <c r="C21" s="47"/>
      <c r="D21" s="48">
        <f>L25*60%</f>
        <v>16038</v>
      </c>
      <c r="E21" s="47">
        <f>C21*D21</f>
        <v>0</v>
      </c>
      <c r="F21" s="50">
        <f>E21*12</f>
        <v>0</v>
      </c>
      <c r="G21" s="308">
        <f t="shared" ref="G21" si="6">F21*30.2%</f>
        <v>0</v>
      </c>
      <c r="H21" s="309"/>
      <c r="I21" s="300"/>
      <c r="J21" s="300"/>
      <c r="K21" s="300"/>
      <c r="L21" s="59"/>
      <c r="M21" s="59"/>
      <c r="N21" s="59"/>
      <c r="O21" s="59"/>
      <c r="P21" s="59"/>
      <c r="Q21" s="59"/>
      <c r="R21" s="59"/>
      <c r="S21" s="30"/>
      <c r="T21" s="57"/>
      <c r="U21" s="57"/>
      <c r="V21" s="30"/>
      <c r="W21" s="60"/>
      <c r="X21" s="60"/>
      <c r="Y21" s="60"/>
      <c r="Z21" s="30"/>
      <c r="AA21" s="57"/>
      <c r="AB21" s="57"/>
      <c r="AC21" s="57"/>
      <c r="AD21" s="30"/>
      <c r="AE21" s="30"/>
    </row>
    <row r="22" spans="1:31" s="6" customFormat="1" ht="15.75" hidden="1">
      <c r="A22" s="51"/>
      <c r="B22" s="52" t="s">
        <v>21</v>
      </c>
      <c r="C22" s="53">
        <f>SUM(C21:C21)</f>
        <v>0</v>
      </c>
      <c r="D22" s="53"/>
      <c r="E22" s="54">
        <f>SUM(E21:E21)</f>
        <v>0</v>
      </c>
      <c r="F22" s="54">
        <f>SUM(F21:F21)</f>
        <v>0</v>
      </c>
      <c r="G22" s="310">
        <f>G21</f>
        <v>0</v>
      </c>
      <c r="H22" s="311"/>
      <c r="I22" s="301"/>
      <c r="J22" s="301"/>
      <c r="K22" s="301"/>
      <c r="L22" s="55"/>
      <c r="M22" s="55"/>
      <c r="N22" s="55"/>
      <c r="O22" s="55"/>
      <c r="P22" s="55"/>
      <c r="Q22" s="55"/>
      <c r="R22" s="55"/>
      <c r="S22" s="30"/>
      <c r="T22" s="56"/>
      <c r="U22" s="56"/>
      <c r="V22" s="56"/>
      <c r="W22" s="56"/>
      <c r="X22" s="56"/>
      <c r="Y22" s="56"/>
      <c r="Z22" s="30"/>
      <c r="AA22" s="56"/>
      <c r="AB22" s="56"/>
      <c r="AC22" s="56"/>
      <c r="AD22" s="30"/>
      <c r="AE22" s="30"/>
    </row>
    <row r="23" spans="1:31" s="6" customFormat="1" ht="15.75" hidden="1">
      <c r="A23" s="239"/>
      <c r="B23" s="239"/>
      <c r="C23" s="238"/>
      <c r="D23" s="238"/>
      <c r="E23" s="240"/>
      <c r="F23" s="240"/>
      <c r="G23" s="240"/>
      <c r="H23" s="240"/>
      <c r="I23" s="26"/>
      <c r="J23" s="26"/>
      <c r="K23" s="26"/>
      <c r="L23" s="33"/>
      <c r="M23" s="11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6" customFormat="1" ht="15.75" hidden="1">
      <c r="B24" s="27" t="s">
        <v>103</v>
      </c>
      <c r="C24" s="28"/>
      <c r="D24" s="28"/>
      <c r="E24" s="26"/>
      <c r="F24" s="26"/>
      <c r="G24" s="26"/>
      <c r="H24" s="26"/>
      <c r="I24" s="26"/>
      <c r="J24" s="26"/>
      <c r="K24" s="26"/>
      <c r="L24" s="18"/>
      <c r="M24" s="11"/>
    </row>
    <row r="25" spans="1:31" s="6" customFormat="1" ht="63" hidden="1" customHeight="1">
      <c r="A25" s="43" t="s">
        <v>81</v>
      </c>
      <c r="B25" s="44" t="s">
        <v>91</v>
      </c>
      <c r="C25" s="44" t="s">
        <v>92</v>
      </c>
      <c r="D25" s="44" t="s">
        <v>93</v>
      </c>
      <c r="E25" s="44" t="s">
        <v>94</v>
      </c>
      <c r="F25" s="38" t="s">
        <v>97</v>
      </c>
      <c r="G25" s="353" t="s">
        <v>111</v>
      </c>
      <c r="H25" s="353"/>
      <c r="I25" s="11"/>
      <c r="J25" s="11"/>
      <c r="K25" s="11"/>
      <c r="L25" s="30">
        <v>26730</v>
      </c>
      <c r="M25" s="11"/>
    </row>
    <row r="26" spans="1:31" s="6" customFormat="1" ht="15.75" hidden="1">
      <c r="A26" s="45">
        <v>1</v>
      </c>
      <c r="B26" s="46" t="s">
        <v>95</v>
      </c>
      <c r="C26" s="47"/>
      <c r="D26" s="48">
        <f>L25*85%</f>
        <v>22720.5</v>
      </c>
      <c r="E26" s="49">
        <f>C26*D26</f>
        <v>0</v>
      </c>
      <c r="F26" s="50">
        <f>E26*12</f>
        <v>0</v>
      </c>
      <c r="G26" s="308">
        <f>F26*30.2%</f>
        <v>0</v>
      </c>
      <c r="H26" s="309"/>
      <c r="I26" s="300"/>
      <c r="J26" s="300"/>
      <c r="K26" s="300"/>
      <c r="L26" s="18"/>
      <c r="M26" s="11"/>
    </row>
    <row r="27" spans="1:31" s="6" customFormat="1" ht="15.75" hidden="1">
      <c r="A27" s="45">
        <v>2</v>
      </c>
      <c r="B27" s="46" t="s">
        <v>96</v>
      </c>
      <c r="C27" s="47"/>
      <c r="D27" s="48">
        <f>L25*50%</f>
        <v>13365</v>
      </c>
      <c r="E27" s="47">
        <f>C27*D27</f>
        <v>0</v>
      </c>
      <c r="F27" s="50">
        <f>E27*12</f>
        <v>0</v>
      </c>
      <c r="G27" s="308">
        <f t="shared" ref="G27:G28" si="7">F27*30.2%</f>
        <v>0</v>
      </c>
      <c r="H27" s="309"/>
      <c r="I27" s="300"/>
      <c r="J27" s="300"/>
      <c r="K27" s="300"/>
      <c r="L27" s="18"/>
      <c r="M27" s="11"/>
    </row>
    <row r="28" spans="1:31" s="6" customFormat="1" ht="15.75" hidden="1">
      <c r="A28" s="45">
        <v>3</v>
      </c>
      <c r="B28" s="46" t="s">
        <v>101</v>
      </c>
      <c r="C28" s="47"/>
      <c r="D28" s="48">
        <f>L25*60%</f>
        <v>16038</v>
      </c>
      <c r="E28" s="47">
        <f>C28*D28</f>
        <v>0</v>
      </c>
      <c r="F28" s="50">
        <f>E28*12</f>
        <v>0</v>
      </c>
      <c r="G28" s="308">
        <f t="shared" si="7"/>
        <v>0</v>
      </c>
      <c r="H28" s="309"/>
      <c r="I28" s="300"/>
      <c r="J28" s="300"/>
      <c r="K28" s="300"/>
      <c r="L28" s="18"/>
      <c r="M28" s="11"/>
    </row>
    <row r="29" spans="1:31" s="6" customFormat="1" ht="15.75" hidden="1">
      <c r="A29" s="51"/>
      <c r="B29" s="52" t="s">
        <v>21</v>
      </c>
      <c r="C29" s="53">
        <f>SUM(C26:C28)</f>
        <v>0</v>
      </c>
      <c r="D29" s="53"/>
      <c r="E29" s="54">
        <f>SUM(E26:E28)</f>
        <v>0</v>
      </c>
      <c r="F29" s="54">
        <f t="shared" ref="F29" si="8">SUM(F26:F28)</f>
        <v>0</v>
      </c>
      <c r="G29" s="310">
        <f>G26+G27+G28</f>
        <v>0</v>
      </c>
      <c r="H29" s="311"/>
      <c r="I29" s="301"/>
      <c r="J29" s="301"/>
      <c r="K29" s="301"/>
      <c r="L29" s="18"/>
      <c r="M29" s="11"/>
    </row>
    <row r="30" spans="1:31" s="6" customFormat="1" ht="15.75" hidden="1">
      <c r="A30" s="239"/>
      <c r="B30" s="239"/>
      <c r="C30" s="238"/>
      <c r="D30" s="238"/>
      <c r="E30" s="240"/>
      <c r="F30" s="240"/>
      <c r="G30" s="240"/>
      <c r="H30" s="240"/>
      <c r="I30" s="26"/>
      <c r="J30" s="26"/>
      <c r="K30" s="26"/>
      <c r="L30" s="33"/>
      <c r="M30" s="11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6" customFormat="1" ht="15.75" hidden="1">
      <c r="A31" s="239"/>
      <c r="B31" s="239"/>
      <c r="C31" s="238"/>
      <c r="D31" s="238"/>
      <c r="E31" s="240"/>
      <c r="F31" s="240"/>
      <c r="G31" s="240"/>
      <c r="H31" s="240"/>
      <c r="I31" s="26"/>
      <c r="J31" s="26"/>
      <c r="K31" s="26"/>
      <c r="L31" s="33"/>
      <c r="M31" s="11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6" customFormat="1" ht="15.75" hidden="1">
      <c r="A32" s="239"/>
      <c r="B32" s="239"/>
      <c r="C32" s="238"/>
      <c r="D32" s="238"/>
      <c r="E32" s="240"/>
      <c r="F32" s="240"/>
      <c r="G32" s="240"/>
      <c r="H32" s="240"/>
      <c r="I32" s="26"/>
      <c r="J32" s="26"/>
      <c r="K32" s="26"/>
      <c r="L32" s="33"/>
      <c r="M32" s="11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6" customFormat="1" ht="15.75" hidden="1">
      <c r="A33" s="239"/>
      <c r="B33" s="239"/>
      <c r="C33" s="238"/>
      <c r="D33" s="238"/>
      <c r="E33" s="240"/>
      <c r="F33" s="240"/>
      <c r="G33" s="240"/>
      <c r="H33" s="240"/>
      <c r="I33" s="26"/>
      <c r="J33" s="26"/>
      <c r="K33" s="26"/>
      <c r="L33" s="33"/>
      <c r="M33" s="11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6" customFormat="1" ht="15.75" hidden="1">
      <c r="A34" s="27"/>
      <c r="B34" s="27"/>
      <c r="C34" s="28"/>
      <c r="D34" s="28"/>
      <c r="E34" s="26"/>
      <c r="F34" s="26"/>
      <c r="G34" s="26"/>
      <c r="H34" s="26"/>
      <c r="I34" s="26"/>
      <c r="J34" s="26"/>
      <c r="K34" s="26"/>
      <c r="L34" s="33"/>
      <c r="M34" s="11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6" customFormat="1" ht="15.75" hidden="1">
      <c r="A35" s="27"/>
      <c r="B35" s="27"/>
      <c r="C35" s="28"/>
      <c r="D35" s="28"/>
      <c r="E35" s="26"/>
      <c r="F35" s="26"/>
      <c r="G35" s="26"/>
      <c r="H35" s="26"/>
      <c r="I35" s="26"/>
      <c r="J35" s="26"/>
      <c r="K35" s="26"/>
      <c r="L35" s="33"/>
      <c r="M35" s="11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ht="108.75" customHeight="1">
      <c r="A36" s="382" t="s">
        <v>447</v>
      </c>
      <c r="B36" s="382"/>
      <c r="C36" s="382"/>
      <c r="D36" s="382"/>
      <c r="E36" s="382"/>
      <c r="F36" s="382"/>
      <c r="G36" s="382"/>
      <c r="H36" s="382"/>
      <c r="I36" s="382"/>
      <c r="J36" s="296"/>
      <c r="K36" s="296"/>
    </row>
    <row r="37" spans="1:31" ht="18.75">
      <c r="A37" s="381" t="s">
        <v>79</v>
      </c>
      <c r="B37" s="381"/>
      <c r="C37" s="381"/>
      <c r="D37" s="381"/>
      <c r="E37" s="381"/>
      <c r="F37" s="381"/>
      <c r="G37" s="381"/>
      <c r="H37" s="381"/>
      <c r="I37" s="381"/>
      <c r="J37" s="298"/>
      <c r="K37" s="298"/>
    </row>
    <row r="38" spans="1:31" ht="44.25" customHeight="1">
      <c r="A38" s="382" t="s">
        <v>476</v>
      </c>
      <c r="B38" s="382"/>
      <c r="C38" s="382"/>
      <c r="D38" s="382"/>
      <c r="E38" s="382"/>
      <c r="F38" s="382"/>
      <c r="G38" s="382"/>
      <c r="H38" s="382"/>
      <c r="I38" s="382"/>
      <c r="J38" s="296"/>
      <c r="K38" s="296"/>
      <c r="L38" s="21"/>
      <c r="M38" s="21"/>
      <c r="N38" s="21"/>
      <c r="O38" s="21"/>
    </row>
    <row r="39" spans="1:31" ht="18.75">
      <c r="A39" s="382" t="s">
        <v>80</v>
      </c>
      <c r="B39" s="382"/>
      <c r="C39" s="382"/>
      <c r="D39" s="382"/>
      <c r="E39" s="382"/>
      <c r="F39" s="382"/>
      <c r="G39" s="382"/>
      <c r="H39" s="382"/>
      <c r="I39" s="382"/>
      <c r="J39" s="296"/>
      <c r="K39" s="296"/>
    </row>
    <row r="40" spans="1:31" ht="43.5" customHeight="1">
      <c r="A40" s="385" t="s">
        <v>81</v>
      </c>
      <c r="B40" s="383" t="s">
        <v>70</v>
      </c>
      <c r="C40" s="383" t="s">
        <v>82</v>
      </c>
      <c r="D40" s="387" t="s">
        <v>83</v>
      </c>
      <c r="E40" s="388"/>
      <c r="F40" s="389"/>
      <c r="G40" s="393" t="s">
        <v>84</v>
      </c>
      <c r="H40" s="393"/>
      <c r="I40" s="393"/>
      <c r="J40" s="302"/>
      <c r="K40" s="302"/>
    </row>
    <row r="41" spans="1:31" ht="18.75">
      <c r="A41" s="386"/>
      <c r="B41" s="384"/>
      <c r="C41" s="384"/>
      <c r="D41" s="390"/>
      <c r="E41" s="391"/>
      <c r="F41" s="392"/>
      <c r="G41" s="394">
        <v>1.2</v>
      </c>
      <c r="H41" s="394"/>
      <c r="I41" s="394"/>
      <c r="J41" s="303"/>
      <c r="K41" s="303"/>
    </row>
    <row r="42" spans="1:31" ht="18.75">
      <c r="A42" s="22">
        <v>1</v>
      </c>
      <c r="B42" s="39">
        <v>1</v>
      </c>
      <c r="C42" s="22">
        <v>1</v>
      </c>
      <c r="D42" s="291">
        <v>37.47</v>
      </c>
      <c r="E42" s="292"/>
      <c r="F42" s="293"/>
      <c r="G42" s="64"/>
      <c r="H42" s="163">
        <f t="shared" ref="H42:H47" si="9">D42*L42</f>
        <v>44.963999999999999</v>
      </c>
      <c r="I42" s="161"/>
      <c r="J42" s="304"/>
      <c r="K42" s="304"/>
      <c r="L42" s="13">
        <v>1.2</v>
      </c>
    </row>
    <row r="43" spans="1:31" ht="18.75">
      <c r="A43" s="22">
        <v>2</v>
      </c>
      <c r="B43" s="39">
        <v>2</v>
      </c>
      <c r="C43" s="22">
        <v>1.36</v>
      </c>
      <c r="D43" s="291">
        <v>50.96</v>
      </c>
      <c r="E43" s="292"/>
      <c r="F43" s="293"/>
      <c r="G43" s="64"/>
      <c r="H43" s="163">
        <f t="shared" si="9"/>
        <v>61.152000000000001</v>
      </c>
      <c r="I43" s="161"/>
      <c r="J43" s="304"/>
      <c r="K43" s="304"/>
      <c r="L43" s="13">
        <v>1.2</v>
      </c>
    </row>
    <row r="44" spans="1:31" ht="18.75">
      <c r="A44" s="22">
        <v>3</v>
      </c>
      <c r="B44" s="39">
        <v>3</v>
      </c>
      <c r="C44" s="22">
        <v>1.69</v>
      </c>
      <c r="D44" s="291">
        <v>63.32</v>
      </c>
      <c r="E44" s="292"/>
      <c r="F44" s="293"/>
      <c r="G44" s="64"/>
      <c r="H44" s="163">
        <f t="shared" si="9"/>
        <v>75.983999999999995</v>
      </c>
      <c r="I44" s="161"/>
      <c r="J44" s="304"/>
      <c r="K44" s="304"/>
      <c r="L44" s="13">
        <v>1.2</v>
      </c>
    </row>
    <row r="45" spans="1:31" ht="18.75">
      <c r="A45" s="22">
        <v>4</v>
      </c>
      <c r="B45" s="39">
        <v>4</v>
      </c>
      <c r="C45" s="22">
        <v>1.91</v>
      </c>
      <c r="D45" s="291">
        <v>71.569999999999993</v>
      </c>
      <c r="E45" s="292"/>
      <c r="F45" s="293"/>
      <c r="G45" s="64"/>
      <c r="H45" s="163">
        <f t="shared" si="9"/>
        <v>85.883999999999986</v>
      </c>
      <c r="I45" s="161"/>
      <c r="J45" s="304"/>
      <c r="K45" s="304"/>
      <c r="L45" s="13">
        <v>1.2</v>
      </c>
    </row>
    <row r="46" spans="1:31" ht="18.75">
      <c r="A46" s="22">
        <v>5</v>
      </c>
      <c r="B46" s="39">
        <v>5</v>
      </c>
      <c r="C46" s="22">
        <v>2.16</v>
      </c>
      <c r="D46" s="291">
        <v>80.94</v>
      </c>
      <c r="E46" s="292"/>
      <c r="F46" s="293"/>
      <c r="G46" s="64"/>
      <c r="H46" s="163">
        <f t="shared" si="9"/>
        <v>97.128</v>
      </c>
      <c r="I46" s="161"/>
      <c r="J46" s="304"/>
      <c r="K46" s="304"/>
      <c r="L46" s="13">
        <v>1.2</v>
      </c>
    </row>
    <row r="47" spans="1:31" ht="18.75">
      <c r="A47" s="22">
        <v>6</v>
      </c>
      <c r="B47" s="39">
        <v>6</v>
      </c>
      <c r="C47" s="22">
        <v>2.44</v>
      </c>
      <c r="D47" s="291">
        <v>91.43</v>
      </c>
      <c r="E47" s="292"/>
      <c r="F47" s="293"/>
      <c r="G47" s="65"/>
      <c r="H47" s="162">
        <f t="shared" si="9"/>
        <v>109.71600000000001</v>
      </c>
      <c r="I47" s="160"/>
      <c r="J47" s="304"/>
      <c r="K47" s="304"/>
      <c r="L47" s="13">
        <v>1.2</v>
      </c>
    </row>
    <row r="48" spans="1:31" ht="18.75">
      <c r="A48" s="13"/>
      <c r="B48" s="23"/>
      <c r="C48" s="13"/>
      <c r="D48" s="14"/>
      <c r="E48" s="14"/>
      <c r="F48" s="14"/>
      <c r="G48" s="14"/>
      <c r="H48" s="14"/>
    </row>
    <row r="49" spans="1:8" ht="18.75">
      <c r="A49" s="6" t="s">
        <v>440</v>
      </c>
      <c r="E49" s="34" t="s">
        <v>454</v>
      </c>
      <c r="G49" s="14"/>
      <c r="H49" s="14"/>
    </row>
    <row r="50" spans="1:8" ht="18.75">
      <c r="A50" s="6" t="s">
        <v>104</v>
      </c>
      <c r="C50" s="24">
        <v>6204</v>
      </c>
      <c r="D50" s="322" t="s">
        <v>100</v>
      </c>
    </row>
    <row r="51" spans="1:8" ht="18.75">
      <c r="G51" s="14"/>
      <c r="H51" s="14"/>
    </row>
  </sheetData>
  <mergeCells count="14">
    <mergeCell ref="B40:B41"/>
    <mergeCell ref="A40:A41"/>
    <mergeCell ref="D40:F41"/>
    <mergeCell ref="A38:I38"/>
    <mergeCell ref="A39:I39"/>
    <mergeCell ref="G40:I40"/>
    <mergeCell ref="G41:I41"/>
    <mergeCell ref="C40:C41"/>
    <mergeCell ref="A1:I1"/>
    <mergeCell ref="L1:M1"/>
    <mergeCell ref="A37:I37"/>
    <mergeCell ref="G25:H25"/>
    <mergeCell ref="G20:H20"/>
    <mergeCell ref="A36:I36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77"/>
  <sheetViews>
    <sheetView view="pageBreakPreview" topLeftCell="A55" zoomScale="90" zoomScaleNormal="100" zoomScaleSheetLayoutView="90" workbookViewId="0">
      <selection activeCell="AN77" sqref="AN77"/>
    </sheetView>
  </sheetViews>
  <sheetFormatPr defaultRowHeight="15"/>
  <cols>
    <col min="1" max="1" width="6.28515625" style="1" customWidth="1"/>
    <col min="2" max="2" width="2" style="1" customWidth="1"/>
    <col min="3" max="3" width="1" style="1" customWidth="1"/>
    <col min="4" max="4" width="3.140625" style="1" customWidth="1"/>
    <col min="5" max="5" width="3.28515625" style="1" customWidth="1"/>
    <col min="6" max="6" width="2.28515625" style="1" customWidth="1"/>
    <col min="7" max="7" width="1.7109375" style="1" customWidth="1"/>
    <col min="8" max="8" width="2.140625" style="1" customWidth="1"/>
    <col min="9" max="9" width="2.7109375" style="1" customWidth="1"/>
    <col min="10" max="22" width="1.7109375" style="1" customWidth="1"/>
    <col min="23" max="23" width="2.85546875" style="1" customWidth="1"/>
    <col min="24" max="37" width="1.7109375" style="1" customWidth="1"/>
    <col min="38" max="38" width="3.85546875" style="1" customWidth="1"/>
    <col min="39" max="39" width="3.5703125" style="1" customWidth="1"/>
    <col min="40" max="44" width="1.7109375" style="1" customWidth="1"/>
    <col min="45" max="45" width="3.28515625" style="1" customWidth="1"/>
    <col min="46" max="46" width="2" style="1" customWidth="1"/>
    <col min="47" max="47" width="2.28515625" style="1" customWidth="1"/>
    <col min="48" max="48" width="2" style="1" customWidth="1"/>
    <col min="49" max="49" width="2.28515625" style="1" customWidth="1"/>
    <col min="50" max="50" width="3.28515625" style="1" customWidth="1"/>
    <col min="51" max="54" width="1.7109375" style="1" customWidth="1"/>
    <col min="55" max="55" width="2.42578125" style="1" customWidth="1"/>
    <col min="56" max="57" width="1.7109375" style="1" customWidth="1"/>
    <col min="58" max="58" width="14.28515625" style="1" customWidth="1"/>
    <col min="59" max="16384" width="9.140625" style="1"/>
  </cols>
  <sheetData>
    <row r="1" spans="1:58">
      <c r="A1" s="1" t="s">
        <v>49</v>
      </c>
    </row>
    <row r="2" spans="1:58">
      <c r="A2" s="1" t="s">
        <v>195</v>
      </c>
    </row>
    <row r="3" spans="1:58" s="34" customFormat="1">
      <c r="A3" s="395" t="s">
        <v>25</v>
      </c>
      <c r="B3" s="396"/>
      <c r="C3" s="397"/>
      <c r="D3" s="395" t="s">
        <v>174</v>
      </c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  <c r="AP3" s="396"/>
      <c r="AQ3" s="396"/>
      <c r="AR3" s="397"/>
      <c r="AS3" s="395" t="s">
        <v>112</v>
      </c>
      <c r="AT3" s="396"/>
      <c r="AU3" s="396"/>
      <c r="AV3" s="396"/>
      <c r="AW3" s="396"/>
      <c r="AX3" s="397"/>
      <c r="AY3" s="395" t="s">
        <v>175</v>
      </c>
      <c r="AZ3" s="396"/>
      <c r="BA3" s="396"/>
      <c r="BB3" s="396"/>
      <c r="BC3" s="396"/>
      <c r="BD3" s="396"/>
      <c r="BE3" s="396"/>
      <c r="BF3" s="320" t="s">
        <v>176</v>
      </c>
    </row>
    <row r="4" spans="1:58" s="34" customFormat="1" ht="22.5">
      <c r="A4" s="398"/>
      <c r="B4" s="399"/>
      <c r="C4" s="400"/>
      <c r="D4" s="398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399"/>
      <c r="AM4" s="399"/>
      <c r="AN4" s="399"/>
      <c r="AO4" s="399"/>
      <c r="AP4" s="399"/>
      <c r="AQ4" s="399"/>
      <c r="AR4" s="400"/>
      <c r="AS4" s="398"/>
      <c r="AT4" s="399"/>
      <c r="AU4" s="399"/>
      <c r="AV4" s="399"/>
      <c r="AW4" s="399"/>
      <c r="AX4" s="400"/>
      <c r="AY4" s="398"/>
      <c r="AZ4" s="399"/>
      <c r="BA4" s="399"/>
      <c r="BB4" s="399"/>
      <c r="BC4" s="399"/>
      <c r="BD4" s="399"/>
      <c r="BE4" s="399"/>
      <c r="BF4" s="275" t="s">
        <v>450</v>
      </c>
    </row>
    <row r="5" spans="1:58" s="34" customFormat="1" ht="15" customHeight="1">
      <c r="A5" s="403">
        <v>1</v>
      </c>
      <c r="B5" s="403"/>
      <c r="C5" s="403"/>
      <c r="D5" s="404" t="s">
        <v>177</v>
      </c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4"/>
      <c r="AL5" s="404"/>
      <c r="AM5" s="404"/>
      <c r="AN5" s="404"/>
      <c r="AO5" s="404"/>
      <c r="AP5" s="404"/>
      <c r="AQ5" s="404"/>
      <c r="AR5" s="404"/>
      <c r="AS5" s="404" t="s">
        <v>178</v>
      </c>
      <c r="AT5" s="404"/>
      <c r="AU5" s="404"/>
      <c r="AV5" s="404"/>
      <c r="AW5" s="404"/>
      <c r="AX5" s="404"/>
      <c r="AY5" s="404" t="s">
        <v>178</v>
      </c>
      <c r="AZ5" s="404"/>
      <c r="BA5" s="404"/>
      <c r="BB5" s="404"/>
      <c r="BC5" s="404"/>
      <c r="BD5" s="404"/>
      <c r="BE5" s="412"/>
      <c r="BF5" s="270" t="s">
        <v>193</v>
      </c>
    </row>
    <row r="6" spans="1:58" s="34" customFormat="1" ht="15" customHeight="1">
      <c r="A6" s="403">
        <v>2</v>
      </c>
      <c r="B6" s="403"/>
      <c r="C6" s="403"/>
      <c r="D6" s="409" t="s">
        <v>222</v>
      </c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409"/>
      <c r="AR6" s="409"/>
      <c r="AS6" s="404" t="s">
        <v>9</v>
      </c>
      <c r="AT6" s="404"/>
      <c r="AU6" s="404"/>
      <c r="AV6" s="404"/>
      <c r="AW6" s="404"/>
      <c r="AX6" s="404"/>
      <c r="AY6" s="410" t="s">
        <v>236</v>
      </c>
      <c r="AZ6" s="410"/>
      <c r="BA6" s="410"/>
      <c r="BB6" s="410"/>
      <c r="BC6" s="410"/>
      <c r="BD6" s="410"/>
      <c r="BE6" s="411"/>
      <c r="BF6" s="271">
        <v>20</v>
      </c>
    </row>
    <row r="7" spans="1:58" s="34" customFormat="1" ht="15" customHeight="1">
      <c r="A7" s="403">
        <v>3</v>
      </c>
      <c r="B7" s="403"/>
      <c r="C7" s="403"/>
      <c r="D7" s="409" t="s">
        <v>181</v>
      </c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4" t="s">
        <v>182</v>
      </c>
      <c r="AT7" s="404"/>
      <c r="AU7" s="404"/>
      <c r="AV7" s="404"/>
      <c r="AW7" s="404"/>
      <c r="AX7" s="404"/>
      <c r="AY7" s="410" t="s">
        <v>225</v>
      </c>
      <c r="AZ7" s="410"/>
      <c r="BA7" s="410"/>
      <c r="BB7" s="410"/>
      <c r="BC7" s="410"/>
      <c r="BD7" s="410"/>
      <c r="BE7" s="411"/>
      <c r="BF7" s="271">
        <v>29.1</v>
      </c>
    </row>
    <row r="8" spans="1:58" s="91" customFormat="1" ht="30.75" customHeight="1">
      <c r="A8" s="413">
        <v>5</v>
      </c>
      <c r="B8" s="413"/>
      <c r="C8" s="413"/>
      <c r="D8" s="414" t="s">
        <v>90</v>
      </c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4"/>
      <c r="AP8" s="414"/>
      <c r="AQ8" s="414"/>
      <c r="AR8" s="414"/>
      <c r="AS8" s="414" t="s">
        <v>7</v>
      </c>
      <c r="AT8" s="414"/>
      <c r="AU8" s="414"/>
      <c r="AV8" s="414"/>
      <c r="AW8" s="414"/>
      <c r="AX8" s="414"/>
      <c r="AY8" s="415" t="s">
        <v>230</v>
      </c>
      <c r="AZ8" s="415"/>
      <c r="BA8" s="415"/>
      <c r="BB8" s="415"/>
      <c r="BC8" s="415"/>
      <c r="BD8" s="415"/>
      <c r="BE8" s="416"/>
      <c r="BF8" s="273">
        <v>10</v>
      </c>
    </row>
    <row r="9" spans="1:58" s="91" customFormat="1" ht="14.25" customHeight="1">
      <c r="A9" s="413">
        <v>6</v>
      </c>
      <c r="B9" s="413"/>
      <c r="C9" s="413"/>
      <c r="D9" s="414" t="s">
        <v>220</v>
      </c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4"/>
      <c r="AP9" s="414"/>
      <c r="AQ9" s="414"/>
      <c r="AR9" s="414"/>
      <c r="AS9" s="414" t="s">
        <v>7</v>
      </c>
      <c r="AT9" s="414"/>
      <c r="AU9" s="414"/>
      <c r="AV9" s="414"/>
      <c r="AW9" s="414"/>
      <c r="AX9" s="414"/>
      <c r="AY9" s="415" t="s">
        <v>231</v>
      </c>
      <c r="AZ9" s="415"/>
      <c r="BA9" s="415"/>
      <c r="BB9" s="415"/>
      <c r="BC9" s="415"/>
      <c r="BD9" s="415"/>
      <c r="BE9" s="416"/>
      <c r="BF9" s="273">
        <v>5</v>
      </c>
    </row>
    <row r="10" spans="1:58" s="91" customFormat="1" ht="15" customHeight="1">
      <c r="A10" s="413">
        <v>6</v>
      </c>
      <c r="B10" s="413"/>
      <c r="C10" s="413"/>
      <c r="D10" s="408" t="s">
        <v>203</v>
      </c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408"/>
      <c r="AG10" s="408"/>
      <c r="AH10" s="408"/>
      <c r="AI10" s="408"/>
      <c r="AJ10" s="408"/>
      <c r="AK10" s="408"/>
      <c r="AL10" s="408"/>
      <c r="AM10" s="408"/>
      <c r="AN10" s="408"/>
      <c r="AO10" s="408"/>
      <c r="AP10" s="408"/>
      <c r="AQ10" s="408"/>
      <c r="AR10" s="408"/>
      <c r="AS10" s="414" t="s">
        <v>7</v>
      </c>
      <c r="AT10" s="414"/>
      <c r="AU10" s="414"/>
      <c r="AV10" s="414"/>
      <c r="AW10" s="414"/>
      <c r="AX10" s="414"/>
      <c r="AY10" s="415" t="s">
        <v>232</v>
      </c>
      <c r="AZ10" s="415"/>
      <c r="BA10" s="415"/>
      <c r="BB10" s="415"/>
      <c r="BC10" s="415"/>
      <c r="BD10" s="415"/>
      <c r="BE10" s="416"/>
      <c r="BF10" s="273">
        <v>10</v>
      </c>
    </row>
    <row r="11" spans="1:58" s="91" customFormat="1" ht="45" customHeight="1">
      <c r="A11" s="413">
        <v>7</v>
      </c>
      <c r="B11" s="413"/>
      <c r="C11" s="413"/>
      <c r="D11" s="414" t="s">
        <v>221</v>
      </c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AO11" s="414"/>
      <c r="AP11" s="414"/>
      <c r="AQ11" s="414"/>
      <c r="AR11" s="414"/>
      <c r="AS11" s="414" t="s">
        <v>7</v>
      </c>
      <c r="AT11" s="414"/>
      <c r="AU11" s="414"/>
      <c r="AV11" s="414"/>
      <c r="AW11" s="414"/>
      <c r="AX11" s="414"/>
      <c r="AY11" s="415" t="s">
        <v>233</v>
      </c>
      <c r="AZ11" s="415"/>
      <c r="BA11" s="415"/>
      <c r="BB11" s="415"/>
      <c r="BC11" s="415"/>
      <c r="BD11" s="415"/>
      <c r="BE11" s="416"/>
      <c r="BF11" s="273">
        <v>5</v>
      </c>
    </row>
    <row r="12" spans="1:58" s="34" customFormat="1" ht="60.75" customHeight="1">
      <c r="A12" s="403">
        <v>8</v>
      </c>
      <c r="B12" s="403"/>
      <c r="C12" s="403"/>
      <c r="D12" s="404" t="s">
        <v>226</v>
      </c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4"/>
      <c r="AJ12" s="404"/>
      <c r="AK12" s="404"/>
      <c r="AL12" s="404"/>
      <c r="AM12" s="404"/>
      <c r="AN12" s="404"/>
      <c r="AO12" s="404"/>
      <c r="AP12" s="404"/>
      <c r="AQ12" s="404"/>
      <c r="AR12" s="404"/>
      <c r="AS12" s="404" t="s">
        <v>184</v>
      </c>
      <c r="AT12" s="404"/>
      <c r="AU12" s="404"/>
      <c r="AV12" s="404"/>
      <c r="AW12" s="404"/>
      <c r="AX12" s="404"/>
      <c r="AY12" s="415" t="s">
        <v>234</v>
      </c>
      <c r="AZ12" s="415"/>
      <c r="BA12" s="415"/>
      <c r="BB12" s="415"/>
      <c r="BC12" s="415"/>
      <c r="BD12" s="415"/>
      <c r="BE12" s="416"/>
      <c r="BF12" s="271">
        <v>1</v>
      </c>
    </row>
    <row r="13" spans="1:58" s="34" customFormat="1" ht="15" customHeight="1">
      <c r="A13" s="403">
        <v>9</v>
      </c>
      <c r="B13" s="403"/>
      <c r="C13" s="403"/>
      <c r="D13" s="404" t="s">
        <v>227</v>
      </c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4"/>
      <c r="AI13" s="404"/>
      <c r="AJ13" s="404"/>
      <c r="AK13" s="404"/>
      <c r="AL13" s="404"/>
      <c r="AM13" s="404"/>
      <c r="AN13" s="404"/>
      <c r="AO13" s="404"/>
      <c r="AP13" s="404"/>
      <c r="AQ13" s="404"/>
      <c r="AR13" s="404"/>
      <c r="AS13" s="404" t="s">
        <v>184</v>
      </c>
      <c r="AT13" s="404"/>
      <c r="AU13" s="404"/>
      <c r="AV13" s="404"/>
      <c r="AW13" s="404"/>
      <c r="AX13" s="404"/>
      <c r="AY13" s="415" t="s">
        <v>235</v>
      </c>
      <c r="AZ13" s="415"/>
      <c r="BA13" s="415"/>
      <c r="BB13" s="415"/>
      <c r="BC13" s="415"/>
      <c r="BD13" s="415"/>
      <c r="BE13" s="416"/>
      <c r="BF13" s="271">
        <v>0.25</v>
      </c>
    </row>
    <row r="14" spans="1:58" s="34" customFormat="1" ht="15" customHeight="1">
      <c r="A14" s="403">
        <v>10</v>
      </c>
      <c r="B14" s="403"/>
      <c r="C14" s="403"/>
      <c r="D14" s="404" t="s">
        <v>186</v>
      </c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/>
      <c r="AJ14" s="404"/>
      <c r="AK14" s="404"/>
      <c r="AL14" s="404"/>
      <c r="AM14" s="404"/>
      <c r="AN14" s="404"/>
      <c r="AO14" s="404"/>
      <c r="AP14" s="404"/>
      <c r="AQ14" s="404"/>
      <c r="AR14" s="404"/>
      <c r="AS14" s="404" t="s">
        <v>187</v>
      </c>
      <c r="AT14" s="404"/>
      <c r="AU14" s="404"/>
      <c r="AV14" s="404"/>
      <c r="AW14" s="404"/>
      <c r="AX14" s="404"/>
      <c r="AY14" s="417" t="s">
        <v>188</v>
      </c>
      <c r="AZ14" s="417"/>
      <c r="BA14" s="417"/>
      <c r="BB14" s="417"/>
      <c r="BC14" s="417"/>
      <c r="BD14" s="417"/>
      <c r="BE14" s="418"/>
      <c r="BF14" s="280">
        <v>33.5</v>
      </c>
    </row>
    <row r="15" spans="1:58" s="34" customFormat="1"/>
    <row r="16" spans="1:58" s="34" customFormat="1">
      <c r="A16" s="34" t="s">
        <v>191</v>
      </c>
      <c r="AI16" s="34" t="s">
        <v>247</v>
      </c>
      <c r="AX16" s="94" t="s">
        <v>192</v>
      </c>
    </row>
    <row r="17" spans="1:42" ht="15.75">
      <c r="AI17" s="1" t="s">
        <v>244</v>
      </c>
      <c r="AN17" s="107" t="s">
        <v>451</v>
      </c>
    </row>
    <row r="18" spans="1:42" ht="15.75">
      <c r="D18" s="106" t="s">
        <v>204</v>
      </c>
    </row>
    <row r="19" spans="1:42" ht="15.75">
      <c r="A19" s="107"/>
      <c r="B19" s="107"/>
      <c r="C19" s="107"/>
      <c r="D19" s="107"/>
      <c r="E19" s="106" t="s">
        <v>213</v>
      </c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</row>
    <row r="20" spans="1:42" ht="15.75">
      <c r="A20" s="107"/>
      <c r="B20" s="107"/>
      <c r="C20" s="107"/>
      <c r="D20" s="107"/>
      <c r="E20" s="106" t="s">
        <v>214</v>
      </c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</row>
    <row r="21" spans="1:42" ht="15.75">
      <c r="A21" s="107"/>
      <c r="B21" s="107"/>
      <c r="C21" s="107"/>
      <c r="D21" s="107"/>
      <c r="E21" s="106" t="s">
        <v>215</v>
      </c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</row>
    <row r="22" spans="1:42" ht="15.75">
      <c r="A22" s="107"/>
      <c r="B22" s="107"/>
      <c r="C22" s="107"/>
      <c r="D22" s="107"/>
      <c r="E22" s="106" t="s">
        <v>216</v>
      </c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</row>
    <row r="23" spans="1:42" ht="15.75">
      <c r="A23" s="107"/>
      <c r="B23" s="107"/>
      <c r="C23" s="107"/>
      <c r="D23" s="107"/>
      <c r="E23" s="106" t="s">
        <v>217</v>
      </c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</row>
    <row r="24" spans="1:42" ht="15.75">
      <c r="A24" s="107"/>
      <c r="B24" s="107"/>
      <c r="C24" s="107"/>
      <c r="D24" s="107"/>
      <c r="E24" s="106" t="s">
        <v>218</v>
      </c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</row>
    <row r="25" spans="1:42" ht="15.75">
      <c r="A25" s="107"/>
      <c r="B25" s="107"/>
      <c r="C25" s="107"/>
      <c r="D25" s="107"/>
      <c r="E25" s="106" t="s">
        <v>219</v>
      </c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</row>
    <row r="26" spans="1:42">
      <c r="A26" s="1" t="s">
        <v>228</v>
      </c>
      <c r="B26" s="401">
        <v>0.01</v>
      </c>
      <c r="C26" s="401"/>
      <c r="D26" s="401"/>
      <c r="E26" s="101" t="s">
        <v>26</v>
      </c>
      <c r="F26" s="401">
        <v>29.1</v>
      </c>
      <c r="G26" s="401"/>
      <c r="H26" s="401"/>
      <c r="I26" s="1" t="s">
        <v>26</v>
      </c>
      <c r="J26" s="401">
        <v>20</v>
      </c>
      <c r="K26" s="401"/>
      <c r="L26" s="401"/>
      <c r="M26" s="1" t="s">
        <v>223</v>
      </c>
      <c r="O26" s="1">
        <v>1</v>
      </c>
      <c r="P26" s="1" t="s">
        <v>180</v>
      </c>
      <c r="Q26" s="406">
        <v>0.31</v>
      </c>
      <c r="R26" s="406"/>
      <c r="S26" s="406"/>
      <c r="T26" s="1" t="s">
        <v>229</v>
      </c>
      <c r="V26" s="406">
        <v>0.25</v>
      </c>
      <c r="W26" s="406"/>
      <c r="X26" s="406"/>
      <c r="Y26" s="1" t="s">
        <v>224</v>
      </c>
      <c r="AC26" s="1" t="s">
        <v>190</v>
      </c>
      <c r="AD26" s="401">
        <v>7.874200000000001</v>
      </c>
      <c r="AE26" s="401"/>
      <c r="AF26" s="401"/>
      <c r="AG26" s="104" t="s">
        <v>224</v>
      </c>
      <c r="AI26" s="105"/>
      <c r="AJ26" s="105"/>
      <c r="AK26" s="105"/>
    </row>
    <row r="27" spans="1:42" ht="9.75" customHeight="1">
      <c r="B27" s="102"/>
      <c r="C27" s="102"/>
      <c r="D27" s="102"/>
      <c r="E27" s="101"/>
      <c r="F27" s="102"/>
      <c r="G27" s="102"/>
      <c r="H27" s="102"/>
      <c r="J27" s="102"/>
      <c r="K27" s="102"/>
      <c r="L27" s="102"/>
      <c r="Q27" s="103"/>
      <c r="R27" s="103"/>
      <c r="S27" s="103"/>
      <c r="V27" s="103"/>
      <c r="W27" s="103"/>
      <c r="X27" s="103"/>
      <c r="AD27" s="102"/>
      <c r="AE27" s="102"/>
      <c r="AF27" s="102"/>
      <c r="AG27" s="104"/>
      <c r="AI27" s="105"/>
      <c r="AJ27" s="105"/>
      <c r="AK27" s="105"/>
    </row>
    <row r="28" spans="1:42">
      <c r="A28" s="1" t="s">
        <v>237</v>
      </c>
      <c r="B28" s="102"/>
      <c r="C28" s="102"/>
      <c r="D28" s="102"/>
      <c r="E28" s="101"/>
      <c r="F28" s="102"/>
      <c r="G28" s="102"/>
      <c r="H28" s="102"/>
      <c r="J28" s="102"/>
      <c r="K28" s="102"/>
      <c r="L28" s="102"/>
      <c r="N28" s="111">
        <v>4</v>
      </c>
      <c r="P28" s="111"/>
      <c r="Q28" s="103"/>
      <c r="R28" s="103"/>
      <c r="S28" s="103"/>
      <c r="V28" s="103"/>
      <c r="W28" s="103"/>
      <c r="Y28" s="102"/>
      <c r="Z28" s="102"/>
      <c r="AA28" s="102"/>
      <c r="AB28" s="101"/>
      <c r="AC28" s="102"/>
      <c r="AD28" s="102"/>
      <c r="AE28" s="102"/>
      <c r="AG28" s="102"/>
      <c r="AH28" s="102"/>
      <c r="AI28" s="102"/>
      <c r="AL28" s="111"/>
      <c r="AM28" s="111"/>
      <c r="AN28" s="103"/>
      <c r="AO28" s="103"/>
      <c r="AP28" s="103"/>
    </row>
    <row r="29" spans="1:42">
      <c r="A29" s="1" t="s">
        <v>238</v>
      </c>
      <c r="B29" s="102"/>
      <c r="C29" s="102"/>
      <c r="D29" s="102"/>
      <c r="E29" s="101"/>
      <c r="F29" s="102"/>
      <c r="G29" s="102"/>
      <c r="H29" s="102"/>
      <c r="J29" s="102"/>
      <c r="K29" s="102"/>
      <c r="L29" s="401">
        <v>63</v>
      </c>
      <c r="M29" s="401"/>
      <c r="N29" s="401"/>
      <c r="O29" s="1" t="s">
        <v>242</v>
      </c>
      <c r="Q29" s="103"/>
      <c r="R29" s="103"/>
      <c r="S29" s="103"/>
      <c r="V29" s="103"/>
      <c r="W29" s="103"/>
      <c r="Y29" s="102"/>
      <c r="Z29" s="102"/>
      <c r="AA29" s="102"/>
      <c r="AB29" s="101"/>
      <c r="AC29" s="102"/>
      <c r="AD29" s="102"/>
      <c r="AE29" s="102"/>
      <c r="AG29" s="102"/>
      <c r="AH29" s="102"/>
      <c r="AI29" s="111"/>
      <c r="AJ29" s="111"/>
      <c r="AK29" s="111"/>
      <c r="AN29" s="103"/>
      <c r="AO29" s="103"/>
      <c r="AP29" s="103"/>
    </row>
    <row r="30" spans="1:42">
      <c r="A30" s="1">
        <v>63</v>
      </c>
      <c r="B30" s="102" t="s">
        <v>26</v>
      </c>
      <c r="C30" s="102"/>
      <c r="D30" s="102">
        <v>3</v>
      </c>
      <c r="E30" s="101" t="s">
        <v>190</v>
      </c>
      <c r="F30" s="401">
        <v>189</v>
      </c>
      <c r="G30" s="401"/>
      <c r="H30" s="401"/>
      <c r="I30" s="1" t="s">
        <v>239</v>
      </c>
      <c r="J30" s="102"/>
      <c r="K30" s="102"/>
      <c r="L30" s="102"/>
      <c r="Q30" s="103"/>
      <c r="R30" s="103"/>
      <c r="S30" s="103"/>
      <c r="V30" s="103"/>
      <c r="W30" s="103"/>
      <c r="Y30" s="102"/>
      <c r="Z30" s="102"/>
      <c r="AA30" s="102"/>
      <c r="AB30" s="101"/>
      <c r="AC30" s="111"/>
      <c r="AD30" s="111"/>
      <c r="AE30" s="111"/>
      <c r="AG30" s="102"/>
      <c r="AH30" s="102"/>
      <c r="AI30" s="102"/>
      <c r="AN30" s="103"/>
      <c r="AO30" s="103"/>
      <c r="AP30" s="103"/>
    </row>
    <row r="31" spans="1:42">
      <c r="A31" s="1" t="s">
        <v>249</v>
      </c>
      <c r="B31" s="102"/>
      <c r="C31" s="102"/>
      <c r="D31" s="102"/>
      <c r="E31" s="101"/>
      <c r="F31" s="102"/>
      <c r="G31" s="102"/>
      <c r="H31" s="102"/>
      <c r="J31" s="407">
        <v>1535.4690000000003</v>
      </c>
      <c r="K31" s="407"/>
      <c r="L31" s="407"/>
      <c r="M31" s="407"/>
      <c r="N31" s="407"/>
      <c r="O31" s="110" t="s">
        <v>185</v>
      </c>
      <c r="P31" s="110"/>
      <c r="Q31" s="110"/>
      <c r="S31" s="103"/>
      <c r="V31" s="103"/>
      <c r="W31" s="103"/>
      <c r="Y31" s="102"/>
      <c r="Z31" s="102"/>
      <c r="AA31" s="102"/>
      <c r="AB31" s="101"/>
      <c r="AC31" s="102"/>
      <c r="AD31" s="102"/>
      <c r="AE31" s="102"/>
      <c r="AG31" s="102"/>
      <c r="AH31" s="102"/>
      <c r="AK31" s="110"/>
      <c r="AL31" s="110"/>
      <c r="AM31" s="110"/>
      <c r="AN31" s="110"/>
      <c r="AO31" s="110"/>
      <c r="AP31" s="103"/>
    </row>
    <row r="32" spans="1:42">
      <c r="A32" s="1">
        <v>7.874200000000001</v>
      </c>
      <c r="B32" s="102" t="s">
        <v>26</v>
      </c>
      <c r="C32" s="102"/>
      <c r="D32" s="401">
        <v>189</v>
      </c>
      <c r="E32" s="401"/>
      <c r="F32" s="102" t="s">
        <v>190</v>
      </c>
      <c r="G32" s="401" t="s">
        <v>455</v>
      </c>
      <c r="H32" s="401"/>
      <c r="I32" s="401"/>
      <c r="J32" s="102">
        <v>1488</v>
      </c>
      <c r="K32" s="102"/>
      <c r="L32" s="108"/>
      <c r="M32" s="108"/>
      <c r="N32" s="108"/>
      <c r="O32" s="108"/>
      <c r="P32" s="110"/>
      <c r="Q32" s="110"/>
      <c r="R32" s="110"/>
      <c r="S32" s="103"/>
      <c r="V32" s="103"/>
      <c r="W32" s="103"/>
      <c r="X32" s="96"/>
      <c r="Y32" s="102"/>
      <c r="Z32" s="111"/>
      <c r="AA32" s="111"/>
      <c r="AB32" s="111"/>
      <c r="AC32" s="102"/>
      <c r="AD32" s="113"/>
      <c r="AE32" s="113"/>
      <c r="AF32" s="113"/>
      <c r="AG32" s="113"/>
      <c r="AH32" s="102"/>
      <c r="AK32" s="108"/>
      <c r="AL32" s="108"/>
      <c r="AM32" s="108"/>
      <c r="AN32" s="108"/>
      <c r="AO32" s="110"/>
      <c r="AP32" s="103"/>
    </row>
    <row r="33" spans="1:58">
      <c r="A33" s="1" t="s">
        <v>241</v>
      </c>
      <c r="B33" s="102"/>
      <c r="C33" s="102"/>
      <c r="D33" s="102"/>
      <c r="E33" s="101"/>
      <c r="F33" s="102"/>
      <c r="G33" s="102"/>
      <c r="H33" s="102"/>
      <c r="J33" s="402" t="s">
        <v>467</v>
      </c>
      <c r="K33" s="402"/>
      <c r="L33" s="402"/>
      <c r="Q33" s="103"/>
      <c r="R33" s="103"/>
      <c r="S33" s="103"/>
      <c r="V33" s="103"/>
      <c r="W33" s="103"/>
      <c r="Y33" s="102"/>
      <c r="Z33" s="102"/>
      <c r="AA33" s="102"/>
      <c r="AB33" s="101"/>
      <c r="AC33" s="102"/>
      <c r="AD33" s="102"/>
      <c r="AE33" s="102"/>
      <c r="AG33" s="113"/>
      <c r="AH33" s="113"/>
      <c r="AI33" s="113"/>
      <c r="AN33" s="103"/>
      <c r="AO33" s="103"/>
      <c r="AP33" s="103"/>
    </row>
    <row r="34" spans="1:58">
      <c r="A34" s="1" t="s">
        <v>248</v>
      </c>
      <c r="B34" s="102"/>
      <c r="C34" s="102"/>
      <c r="D34" s="102"/>
      <c r="E34" s="101"/>
      <c r="F34" s="102"/>
      <c r="G34" s="102"/>
      <c r="H34" s="102"/>
      <c r="J34" s="109"/>
      <c r="K34" s="109"/>
      <c r="L34" s="405">
        <v>49848</v>
      </c>
      <c r="M34" s="405"/>
      <c r="N34" s="405"/>
      <c r="O34" s="405"/>
      <c r="P34" s="405"/>
      <c r="Q34" s="405"/>
      <c r="R34" s="114"/>
      <c r="S34" s="103"/>
      <c r="V34" s="103"/>
      <c r="W34" s="103"/>
      <c r="Y34" s="102"/>
      <c r="Z34" s="102"/>
      <c r="AA34" s="102"/>
      <c r="AB34" s="101"/>
      <c r="AC34" s="102"/>
      <c r="AD34" s="102"/>
      <c r="AE34" s="102"/>
      <c r="AG34" s="109"/>
      <c r="AH34" s="109"/>
      <c r="AI34" s="113"/>
      <c r="AJ34" s="113"/>
      <c r="AK34" s="113"/>
      <c r="AL34" s="113"/>
      <c r="AM34" s="113"/>
      <c r="AN34" s="103"/>
      <c r="AO34" s="103"/>
      <c r="AP34" s="103"/>
    </row>
    <row r="35" spans="1:58">
      <c r="A35" s="96">
        <v>1488</v>
      </c>
      <c r="B35" s="102" t="s">
        <v>26</v>
      </c>
      <c r="C35" s="102"/>
      <c r="D35" s="406">
        <v>33.5</v>
      </c>
      <c r="E35" s="406"/>
      <c r="F35" s="102" t="s">
        <v>190</v>
      </c>
      <c r="G35" s="402">
        <v>49848</v>
      </c>
      <c r="H35" s="402"/>
      <c r="I35" s="402"/>
      <c r="J35" s="402"/>
      <c r="K35" s="402"/>
      <c r="L35" s="102"/>
      <c r="Q35" s="103"/>
      <c r="R35" s="103"/>
      <c r="S35" s="103"/>
      <c r="V35" s="103"/>
      <c r="W35" s="103"/>
      <c r="X35" s="96"/>
      <c r="Y35" s="102"/>
      <c r="Z35" s="102"/>
      <c r="AA35" s="401"/>
      <c r="AB35" s="401"/>
      <c r="AC35" s="102"/>
      <c r="AD35" s="110"/>
      <c r="AE35" s="110"/>
      <c r="AF35" s="110"/>
      <c r="AG35" s="110"/>
      <c r="AH35" s="110"/>
      <c r="AI35" s="102"/>
      <c r="AN35" s="103"/>
      <c r="AO35" s="103"/>
      <c r="AP35" s="103"/>
    </row>
    <row r="36" spans="1:58" ht="9" customHeight="1">
      <c r="B36" s="102"/>
      <c r="C36" s="102"/>
      <c r="D36" s="102"/>
      <c r="E36" s="101"/>
      <c r="F36" s="102"/>
      <c r="G36" s="102"/>
      <c r="H36" s="102"/>
      <c r="J36" s="102"/>
      <c r="K36" s="102"/>
      <c r="L36" s="102"/>
      <c r="Q36" s="103"/>
      <c r="R36" s="103"/>
      <c r="S36" s="103"/>
      <c r="V36" s="103"/>
      <c r="W36" s="103"/>
      <c r="X36" s="103"/>
      <c r="AD36" s="102"/>
      <c r="AE36" s="102"/>
      <c r="AF36" s="102"/>
      <c r="AG36" s="104"/>
      <c r="AI36" s="105"/>
      <c r="AJ36" s="105"/>
      <c r="AK36" s="105"/>
    </row>
    <row r="37" spans="1:58" s="34" customFormat="1">
      <c r="AI37" s="420"/>
      <c r="AJ37" s="420"/>
      <c r="AK37" s="420"/>
    </row>
    <row r="38" spans="1:58">
      <c r="A38" s="1" t="s">
        <v>49</v>
      </c>
    </row>
    <row r="39" spans="1:58">
      <c r="A39" s="1" t="s">
        <v>194</v>
      </c>
    </row>
    <row r="41" spans="1:58" s="34" customFormat="1">
      <c r="A41" s="419" t="s">
        <v>25</v>
      </c>
      <c r="B41" s="419"/>
      <c r="C41" s="419"/>
      <c r="D41" s="419" t="s">
        <v>174</v>
      </c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  <c r="AC41" s="419"/>
      <c r="AD41" s="419"/>
      <c r="AE41" s="419"/>
      <c r="AF41" s="419"/>
      <c r="AG41" s="419"/>
      <c r="AH41" s="419"/>
      <c r="AI41" s="419"/>
      <c r="AJ41" s="419"/>
      <c r="AK41" s="419"/>
      <c r="AL41" s="419"/>
      <c r="AM41" s="419"/>
      <c r="AN41" s="419"/>
      <c r="AO41" s="419"/>
      <c r="AP41" s="419"/>
      <c r="AQ41" s="419"/>
      <c r="AR41" s="419"/>
      <c r="AS41" s="419" t="s">
        <v>112</v>
      </c>
      <c r="AT41" s="419"/>
      <c r="AU41" s="419"/>
      <c r="AV41" s="419"/>
      <c r="AW41" s="419"/>
      <c r="AX41" s="419"/>
      <c r="AY41" s="419" t="s">
        <v>175</v>
      </c>
      <c r="AZ41" s="419"/>
      <c r="BA41" s="419"/>
      <c r="BB41" s="419"/>
      <c r="BC41" s="419"/>
      <c r="BD41" s="419"/>
      <c r="BE41" s="419"/>
      <c r="BF41" s="320" t="s">
        <v>176</v>
      </c>
    </row>
    <row r="42" spans="1:58" s="34" customFormat="1" ht="36">
      <c r="A42" s="419"/>
      <c r="B42" s="419"/>
      <c r="C42" s="419"/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  <c r="AC42" s="419"/>
      <c r="AD42" s="419"/>
      <c r="AE42" s="419"/>
      <c r="AF42" s="419"/>
      <c r="AG42" s="419"/>
      <c r="AH42" s="419"/>
      <c r="AI42" s="419"/>
      <c r="AJ42" s="419"/>
      <c r="AK42" s="419"/>
      <c r="AL42" s="419"/>
      <c r="AM42" s="419"/>
      <c r="AN42" s="419"/>
      <c r="AO42" s="419"/>
      <c r="AP42" s="419"/>
      <c r="AQ42" s="419"/>
      <c r="AR42" s="419"/>
      <c r="AS42" s="419"/>
      <c r="AT42" s="419"/>
      <c r="AU42" s="419"/>
      <c r="AV42" s="419"/>
      <c r="AW42" s="419"/>
      <c r="AX42" s="419"/>
      <c r="AY42" s="419"/>
      <c r="AZ42" s="419"/>
      <c r="BA42" s="419"/>
      <c r="BB42" s="419"/>
      <c r="BC42" s="419"/>
      <c r="BD42" s="419"/>
      <c r="BE42" s="419"/>
      <c r="BF42" s="276" t="s">
        <v>450</v>
      </c>
    </row>
    <row r="43" spans="1:58" s="34" customFormat="1" ht="15" customHeight="1">
      <c r="A43" s="403">
        <v>1</v>
      </c>
      <c r="B43" s="403"/>
      <c r="C43" s="403"/>
      <c r="D43" s="404" t="s">
        <v>177</v>
      </c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404"/>
      <c r="Q43" s="404"/>
      <c r="R43" s="404"/>
      <c r="S43" s="404"/>
      <c r="T43" s="404"/>
      <c r="U43" s="404"/>
      <c r="V43" s="404"/>
      <c r="W43" s="404"/>
      <c r="X43" s="404"/>
      <c r="Y43" s="404"/>
      <c r="Z43" s="404"/>
      <c r="AA43" s="404"/>
      <c r="AB43" s="404"/>
      <c r="AC43" s="404"/>
      <c r="AD43" s="404"/>
      <c r="AE43" s="404"/>
      <c r="AF43" s="404"/>
      <c r="AG43" s="404"/>
      <c r="AH43" s="404"/>
      <c r="AI43" s="404"/>
      <c r="AJ43" s="404"/>
      <c r="AK43" s="404"/>
      <c r="AL43" s="404"/>
      <c r="AM43" s="404"/>
      <c r="AN43" s="404"/>
      <c r="AO43" s="404"/>
      <c r="AP43" s="404"/>
      <c r="AQ43" s="404"/>
      <c r="AR43" s="404"/>
      <c r="AS43" s="404" t="s">
        <v>178</v>
      </c>
      <c r="AT43" s="404"/>
      <c r="AU43" s="404"/>
      <c r="AV43" s="404"/>
      <c r="AW43" s="404"/>
      <c r="AX43" s="404"/>
      <c r="AY43" s="404" t="s">
        <v>178</v>
      </c>
      <c r="AZ43" s="404"/>
      <c r="BA43" s="404"/>
      <c r="BB43" s="404"/>
      <c r="BC43" s="404"/>
      <c r="BD43" s="404"/>
      <c r="BE43" s="404"/>
      <c r="BF43" s="270" t="s">
        <v>193</v>
      </c>
    </row>
    <row r="44" spans="1:58" s="34" customFormat="1" ht="15" customHeight="1">
      <c r="A44" s="403">
        <v>2</v>
      </c>
      <c r="B44" s="403"/>
      <c r="C44" s="403"/>
      <c r="D44" s="409" t="s">
        <v>222</v>
      </c>
      <c r="E44" s="409"/>
      <c r="F44" s="409"/>
      <c r="G44" s="409"/>
      <c r="H44" s="409"/>
      <c r="I44" s="409"/>
      <c r="J44" s="409"/>
      <c r="K44" s="409"/>
      <c r="L44" s="409"/>
      <c r="M44" s="409"/>
      <c r="N44" s="409"/>
      <c r="O44" s="409"/>
      <c r="P44" s="409"/>
      <c r="Q44" s="409"/>
      <c r="R44" s="409"/>
      <c r="S44" s="409"/>
      <c r="T44" s="409"/>
      <c r="U44" s="409"/>
      <c r="V44" s="409"/>
      <c r="W44" s="409"/>
      <c r="X44" s="409"/>
      <c r="Y44" s="409"/>
      <c r="Z44" s="409"/>
      <c r="AA44" s="409"/>
      <c r="AB44" s="409"/>
      <c r="AC44" s="409"/>
      <c r="AD44" s="409"/>
      <c r="AE44" s="409"/>
      <c r="AF44" s="409"/>
      <c r="AG44" s="409"/>
      <c r="AH44" s="409"/>
      <c r="AI44" s="409"/>
      <c r="AJ44" s="409"/>
      <c r="AK44" s="409"/>
      <c r="AL44" s="409"/>
      <c r="AM44" s="409"/>
      <c r="AN44" s="409"/>
      <c r="AO44" s="409"/>
      <c r="AP44" s="409"/>
      <c r="AQ44" s="409"/>
      <c r="AR44" s="409"/>
      <c r="AS44" s="404" t="s">
        <v>9</v>
      </c>
      <c r="AT44" s="404"/>
      <c r="AU44" s="404"/>
      <c r="AV44" s="404"/>
      <c r="AW44" s="404"/>
      <c r="AX44" s="404"/>
      <c r="AY44" s="410" t="s">
        <v>236</v>
      </c>
      <c r="AZ44" s="410"/>
      <c r="BA44" s="410"/>
      <c r="BB44" s="410"/>
      <c r="BC44" s="410"/>
      <c r="BD44" s="410"/>
      <c r="BE44" s="410"/>
      <c r="BF44" s="271">
        <v>20</v>
      </c>
    </row>
    <row r="45" spans="1:58" s="34" customFormat="1" ht="15" customHeight="1">
      <c r="A45" s="403">
        <v>3</v>
      </c>
      <c r="B45" s="403"/>
      <c r="C45" s="403"/>
      <c r="D45" s="409" t="s">
        <v>181</v>
      </c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409"/>
      <c r="U45" s="409"/>
      <c r="V45" s="409"/>
      <c r="W45" s="409"/>
      <c r="X45" s="409"/>
      <c r="Y45" s="409"/>
      <c r="Z45" s="409"/>
      <c r="AA45" s="409"/>
      <c r="AB45" s="409"/>
      <c r="AC45" s="409"/>
      <c r="AD45" s="409"/>
      <c r="AE45" s="409"/>
      <c r="AF45" s="409"/>
      <c r="AG45" s="409"/>
      <c r="AH45" s="409"/>
      <c r="AI45" s="409"/>
      <c r="AJ45" s="409"/>
      <c r="AK45" s="409"/>
      <c r="AL45" s="409"/>
      <c r="AM45" s="409"/>
      <c r="AN45" s="409"/>
      <c r="AO45" s="409"/>
      <c r="AP45" s="409"/>
      <c r="AQ45" s="409"/>
      <c r="AR45" s="409"/>
      <c r="AS45" s="404" t="s">
        <v>182</v>
      </c>
      <c r="AT45" s="404"/>
      <c r="AU45" s="404"/>
      <c r="AV45" s="404"/>
      <c r="AW45" s="404"/>
      <c r="AX45" s="404"/>
      <c r="AY45" s="410" t="s">
        <v>225</v>
      </c>
      <c r="AZ45" s="410"/>
      <c r="BA45" s="410"/>
      <c r="BB45" s="410"/>
      <c r="BC45" s="410"/>
      <c r="BD45" s="410"/>
      <c r="BE45" s="410"/>
      <c r="BF45" s="271">
        <v>29.1</v>
      </c>
    </row>
    <row r="46" spans="1:58" s="91" customFormat="1" ht="28.5" customHeight="1">
      <c r="A46" s="413">
        <v>5</v>
      </c>
      <c r="B46" s="413"/>
      <c r="C46" s="413"/>
      <c r="D46" s="414" t="s">
        <v>90</v>
      </c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4"/>
      <c r="P46" s="414"/>
      <c r="Q46" s="414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4"/>
      <c r="AP46" s="414"/>
      <c r="AQ46" s="414"/>
      <c r="AR46" s="414"/>
      <c r="AS46" s="414" t="s">
        <v>7</v>
      </c>
      <c r="AT46" s="414"/>
      <c r="AU46" s="414"/>
      <c r="AV46" s="414"/>
      <c r="AW46" s="414"/>
      <c r="AX46" s="414"/>
      <c r="AY46" s="415" t="s">
        <v>230</v>
      </c>
      <c r="AZ46" s="415"/>
      <c r="BA46" s="415"/>
      <c r="BB46" s="415"/>
      <c r="BC46" s="415"/>
      <c r="BD46" s="415"/>
      <c r="BE46" s="415"/>
      <c r="BF46" s="273">
        <v>10</v>
      </c>
    </row>
    <row r="47" spans="1:58" s="91" customFormat="1" ht="14.25" customHeight="1">
      <c r="A47" s="413">
        <v>6</v>
      </c>
      <c r="B47" s="413"/>
      <c r="C47" s="413"/>
      <c r="D47" s="414" t="s">
        <v>220</v>
      </c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AO47" s="414"/>
      <c r="AP47" s="414"/>
      <c r="AQ47" s="414"/>
      <c r="AR47" s="414"/>
      <c r="AS47" s="414" t="s">
        <v>7</v>
      </c>
      <c r="AT47" s="414"/>
      <c r="AU47" s="414"/>
      <c r="AV47" s="414"/>
      <c r="AW47" s="414"/>
      <c r="AX47" s="414"/>
      <c r="AY47" s="415" t="s">
        <v>231</v>
      </c>
      <c r="AZ47" s="415"/>
      <c r="BA47" s="415"/>
      <c r="BB47" s="415"/>
      <c r="BC47" s="415"/>
      <c r="BD47" s="415"/>
      <c r="BE47" s="415"/>
      <c r="BF47" s="273"/>
    </row>
    <row r="48" spans="1:58" s="91" customFormat="1" ht="15" customHeight="1">
      <c r="A48" s="413">
        <v>6</v>
      </c>
      <c r="B48" s="413"/>
      <c r="C48" s="413"/>
      <c r="D48" s="408" t="s">
        <v>203</v>
      </c>
      <c r="E48" s="408"/>
      <c r="F48" s="408"/>
      <c r="G48" s="408"/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408"/>
      <c r="U48" s="408"/>
      <c r="V48" s="408"/>
      <c r="W48" s="408"/>
      <c r="X48" s="408"/>
      <c r="Y48" s="408"/>
      <c r="Z48" s="408"/>
      <c r="AA48" s="408"/>
      <c r="AB48" s="408"/>
      <c r="AC48" s="408"/>
      <c r="AD48" s="408"/>
      <c r="AE48" s="408"/>
      <c r="AF48" s="408"/>
      <c r="AG48" s="408"/>
      <c r="AH48" s="408"/>
      <c r="AI48" s="408"/>
      <c r="AJ48" s="408"/>
      <c r="AK48" s="408"/>
      <c r="AL48" s="408"/>
      <c r="AM48" s="408"/>
      <c r="AN48" s="408"/>
      <c r="AO48" s="408"/>
      <c r="AP48" s="408"/>
      <c r="AQ48" s="408"/>
      <c r="AR48" s="408"/>
      <c r="AS48" s="414" t="s">
        <v>7</v>
      </c>
      <c r="AT48" s="414"/>
      <c r="AU48" s="414"/>
      <c r="AV48" s="414"/>
      <c r="AW48" s="414"/>
      <c r="AX48" s="414"/>
      <c r="AY48" s="415" t="s">
        <v>232</v>
      </c>
      <c r="AZ48" s="415"/>
      <c r="BA48" s="415"/>
      <c r="BB48" s="415"/>
      <c r="BC48" s="415"/>
      <c r="BD48" s="415"/>
      <c r="BE48" s="415"/>
      <c r="BF48" s="273">
        <v>10</v>
      </c>
    </row>
    <row r="49" spans="1:58" s="91" customFormat="1" ht="45" customHeight="1">
      <c r="A49" s="413">
        <v>7</v>
      </c>
      <c r="B49" s="413"/>
      <c r="C49" s="413"/>
      <c r="D49" s="414" t="s">
        <v>221</v>
      </c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AO49" s="414"/>
      <c r="AP49" s="414"/>
      <c r="AQ49" s="414"/>
      <c r="AR49" s="414"/>
      <c r="AS49" s="414" t="s">
        <v>7</v>
      </c>
      <c r="AT49" s="414"/>
      <c r="AU49" s="414"/>
      <c r="AV49" s="414"/>
      <c r="AW49" s="414"/>
      <c r="AX49" s="414"/>
      <c r="AY49" s="415" t="s">
        <v>233</v>
      </c>
      <c r="AZ49" s="415"/>
      <c r="BA49" s="415"/>
      <c r="BB49" s="415"/>
      <c r="BC49" s="415"/>
      <c r="BD49" s="415"/>
      <c r="BE49" s="415"/>
      <c r="BF49" s="273">
        <v>5</v>
      </c>
    </row>
    <row r="50" spans="1:58" s="34" customFormat="1" ht="33.75" customHeight="1">
      <c r="A50" s="403">
        <v>8</v>
      </c>
      <c r="B50" s="403"/>
      <c r="C50" s="403"/>
      <c r="D50" s="404" t="s">
        <v>226</v>
      </c>
      <c r="E50" s="404"/>
      <c r="F50" s="404"/>
      <c r="G50" s="404"/>
      <c r="H50" s="404"/>
      <c r="I50" s="404"/>
      <c r="J50" s="404"/>
      <c r="K50" s="404"/>
      <c r="L50" s="404"/>
      <c r="M50" s="404"/>
      <c r="N50" s="404"/>
      <c r="O50" s="404"/>
      <c r="P50" s="404"/>
      <c r="Q50" s="404"/>
      <c r="R50" s="404"/>
      <c r="S50" s="404"/>
      <c r="T50" s="404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404"/>
      <c r="AI50" s="404"/>
      <c r="AJ50" s="404"/>
      <c r="AK50" s="404"/>
      <c r="AL50" s="404"/>
      <c r="AM50" s="404"/>
      <c r="AN50" s="404"/>
      <c r="AO50" s="404"/>
      <c r="AP50" s="404"/>
      <c r="AQ50" s="404"/>
      <c r="AR50" s="404"/>
      <c r="AS50" s="404" t="s">
        <v>184</v>
      </c>
      <c r="AT50" s="404"/>
      <c r="AU50" s="404"/>
      <c r="AV50" s="404"/>
      <c r="AW50" s="404"/>
      <c r="AX50" s="404"/>
      <c r="AY50" s="415" t="s">
        <v>234</v>
      </c>
      <c r="AZ50" s="415"/>
      <c r="BA50" s="415"/>
      <c r="BB50" s="415"/>
      <c r="BC50" s="415"/>
      <c r="BD50" s="415"/>
      <c r="BE50" s="415"/>
      <c r="BF50" s="271">
        <v>1</v>
      </c>
    </row>
    <row r="51" spans="1:58" s="34" customFormat="1" ht="15" customHeight="1">
      <c r="A51" s="403">
        <v>9</v>
      </c>
      <c r="B51" s="403"/>
      <c r="C51" s="403"/>
      <c r="D51" s="404" t="s">
        <v>227</v>
      </c>
      <c r="E51" s="404"/>
      <c r="F51" s="404"/>
      <c r="G51" s="404"/>
      <c r="H51" s="404"/>
      <c r="I51" s="404"/>
      <c r="J51" s="404"/>
      <c r="K51" s="404"/>
      <c r="L51" s="404"/>
      <c r="M51" s="404"/>
      <c r="N51" s="404"/>
      <c r="O51" s="404"/>
      <c r="P51" s="404"/>
      <c r="Q51" s="404"/>
      <c r="R51" s="404"/>
      <c r="S51" s="404"/>
      <c r="T51" s="404"/>
      <c r="U51" s="404"/>
      <c r="V51" s="404"/>
      <c r="W51" s="404"/>
      <c r="X51" s="404"/>
      <c r="Y51" s="404"/>
      <c r="Z51" s="404"/>
      <c r="AA51" s="404"/>
      <c r="AB51" s="404"/>
      <c r="AC51" s="404"/>
      <c r="AD51" s="404"/>
      <c r="AE51" s="404"/>
      <c r="AF51" s="404"/>
      <c r="AG51" s="404"/>
      <c r="AH51" s="404"/>
      <c r="AI51" s="404"/>
      <c r="AJ51" s="404"/>
      <c r="AK51" s="404"/>
      <c r="AL51" s="404"/>
      <c r="AM51" s="404"/>
      <c r="AN51" s="404"/>
      <c r="AO51" s="404"/>
      <c r="AP51" s="404"/>
      <c r="AQ51" s="404"/>
      <c r="AR51" s="404"/>
      <c r="AS51" s="404" t="s">
        <v>184</v>
      </c>
      <c r="AT51" s="404"/>
      <c r="AU51" s="404"/>
      <c r="AV51" s="404"/>
      <c r="AW51" s="404"/>
      <c r="AX51" s="404"/>
      <c r="AY51" s="415" t="s">
        <v>235</v>
      </c>
      <c r="AZ51" s="415"/>
      <c r="BA51" s="415"/>
      <c r="BB51" s="415"/>
      <c r="BC51" s="415"/>
      <c r="BD51" s="415"/>
      <c r="BE51" s="415"/>
      <c r="BF51" s="271">
        <v>0.25</v>
      </c>
    </row>
    <row r="52" spans="1:58" s="34" customFormat="1" ht="15" customHeight="1">
      <c r="A52" s="403">
        <v>10</v>
      </c>
      <c r="B52" s="403"/>
      <c r="C52" s="403"/>
      <c r="D52" s="404" t="s">
        <v>186</v>
      </c>
      <c r="E52" s="404"/>
      <c r="F52" s="404"/>
      <c r="G52" s="404"/>
      <c r="H52" s="404"/>
      <c r="I52" s="404"/>
      <c r="J52" s="404"/>
      <c r="K52" s="404"/>
      <c r="L52" s="404"/>
      <c r="M52" s="404"/>
      <c r="N52" s="404"/>
      <c r="O52" s="404"/>
      <c r="P52" s="404"/>
      <c r="Q52" s="404"/>
      <c r="R52" s="404"/>
      <c r="S52" s="404"/>
      <c r="T52" s="404"/>
      <c r="U52" s="404"/>
      <c r="V52" s="404"/>
      <c r="W52" s="404"/>
      <c r="X52" s="404"/>
      <c r="Y52" s="404"/>
      <c r="Z52" s="404"/>
      <c r="AA52" s="404"/>
      <c r="AB52" s="404"/>
      <c r="AC52" s="404"/>
      <c r="AD52" s="404"/>
      <c r="AE52" s="404"/>
      <c r="AF52" s="404"/>
      <c r="AG52" s="404"/>
      <c r="AH52" s="404"/>
      <c r="AI52" s="404"/>
      <c r="AJ52" s="404"/>
      <c r="AK52" s="404"/>
      <c r="AL52" s="404"/>
      <c r="AM52" s="404"/>
      <c r="AN52" s="404"/>
      <c r="AO52" s="404"/>
      <c r="AP52" s="404"/>
      <c r="AQ52" s="404"/>
      <c r="AR52" s="404"/>
      <c r="AS52" s="404" t="s">
        <v>187</v>
      </c>
      <c r="AT52" s="404"/>
      <c r="AU52" s="404"/>
      <c r="AV52" s="404"/>
      <c r="AW52" s="404"/>
      <c r="AX52" s="404"/>
      <c r="AY52" s="417" t="s">
        <v>188</v>
      </c>
      <c r="AZ52" s="417"/>
      <c r="BA52" s="417"/>
      <c r="BB52" s="417"/>
      <c r="BC52" s="417"/>
      <c r="BD52" s="417"/>
      <c r="BE52" s="417"/>
      <c r="BF52" s="280">
        <v>33.5</v>
      </c>
    </row>
    <row r="53" spans="1:58" s="34" customFormat="1" ht="8.25" customHeight="1"/>
    <row r="54" spans="1:58" s="34" customFormat="1">
      <c r="A54" s="34" t="s">
        <v>191</v>
      </c>
      <c r="AI54" s="34" t="s">
        <v>247</v>
      </c>
      <c r="AP54" s="34" t="s">
        <v>452</v>
      </c>
      <c r="AT54" s="34" t="s">
        <v>453</v>
      </c>
      <c r="AX54" s="94" t="s">
        <v>192</v>
      </c>
    </row>
    <row r="55" spans="1:58" ht="7.5" customHeight="1"/>
    <row r="56" spans="1:58" ht="15.75">
      <c r="D56" s="106" t="s">
        <v>204</v>
      </c>
    </row>
    <row r="57" spans="1:58" ht="15.75">
      <c r="A57" s="107"/>
      <c r="B57" s="107"/>
      <c r="C57" s="107"/>
      <c r="D57" s="107"/>
      <c r="E57" s="106" t="s">
        <v>213</v>
      </c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</row>
    <row r="58" spans="1:58" ht="15.75">
      <c r="A58" s="107"/>
      <c r="B58" s="107"/>
      <c r="C58" s="107"/>
      <c r="D58" s="107"/>
      <c r="E58" s="106" t="s">
        <v>214</v>
      </c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</row>
    <row r="59" spans="1:58" ht="15.75">
      <c r="A59" s="107"/>
      <c r="B59" s="107"/>
      <c r="C59" s="107"/>
      <c r="D59" s="107"/>
      <c r="E59" s="106" t="s">
        <v>215</v>
      </c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</row>
    <row r="60" spans="1:58" ht="15.75">
      <c r="A60" s="107"/>
      <c r="B60" s="107"/>
      <c r="C60" s="107"/>
      <c r="D60" s="107"/>
      <c r="E60" s="106" t="s">
        <v>216</v>
      </c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</row>
    <row r="61" spans="1:58" ht="15.75">
      <c r="A61" s="107"/>
      <c r="B61" s="107"/>
      <c r="C61" s="107"/>
      <c r="D61" s="107"/>
      <c r="E61" s="106" t="s">
        <v>217</v>
      </c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</row>
    <row r="62" spans="1:58" ht="15.75">
      <c r="A62" s="107"/>
      <c r="B62" s="107"/>
      <c r="C62" s="107"/>
      <c r="D62" s="107"/>
      <c r="E62" s="106" t="s">
        <v>218</v>
      </c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</row>
    <row r="63" spans="1:58" ht="15.75">
      <c r="A63" s="107"/>
      <c r="B63" s="107"/>
      <c r="C63" s="107"/>
      <c r="D63" s="107"/>
      <c r="E63" s="106" t="s">
        <v>219</v>
      </c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</row>
    <row r="64" spans="1:58" ht="15.75">
      <c r="A64" s="107"/>
      <c r="B64" s="107"/>
      <c r="C64" s="107"/>
      <c r="D64" s="107"/>
      <c r="E64" s="106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</row>
    <row r="66" spans="1:37">
      <c r="A66" s="1" t="s">
        <v>228</v>
      </c>
      <c r="B66" s="401">
        <v>0.01</v>
      </c>
      <c r="C66" s="401"/>
      <c r="D66" s="401"/>
      <c r="E66" s="101" t="s">
        <v>26</v>
      </c>
      <c r="F66" s="401">
        <v>29.1</v>
      </c>
      <c r="G66" s="401"/>
      <c r="H66" s="401"/>
      <c r="I66" s="1" t="s">
        <v>26</v>
      </c>
      <c r="J66" s="401">
        <v>20</v>
      </c>
      <c r="K66" s="401"/>
      <c r="L66" s="401"/>
      <c r="M66" s="1" t="s">
        <v>223</v>
      </c>
      <c r="O66" s="1">
        <v>1</v>
      </c>
      <c r="P66" s="1" t="s">
        <v>180</v>
      </c>
      <c r="Q66" s="406">
        <v>0.26</v>
      </c>
      <c r="R66" s="406"/>
      <c r="S66" s="406"/>
      <c r="T66" s="1" t="s">
        <v>229</v>
      </c>
      <c r="V66" s="406">
        <v>0.25</v>
      </c>
      <c r="W66" s="406"/>
      <c r="X66" s="406"/>
      <c r="Y66" s="1" t="s">
        <v>224</v>
      </c>
      <c r="AC66" s="1" t="s">
        <v>190</v>
      </c>
      <c r="AD66" s="401">
        <v>7.5832000000000006</v>
      </c>
      <c r="AE66" s="401"/>
      <c r="AF66" s="401"/>
      <c r="AG66" s="104" t="s">
        <v>224</v>
      </c>
      <c r="AI66" s="105"/>
      <c r="AJ66" s="105"/>
      <c r="AK66" s="105"/>
    </row>
    <row r="67" spans="1:37">
      <c r="B67" s="102"/>
      <c r="C67" s="102"/>
      <c r="D67" s="102"/>
      <c r="E67" s="101"/>
      <c r="F67" s="102"/>
      <c r="G67" s="102"/>
      <c r="H67" s="102"/>
      <c r="J67" s="102"/>
      <c r="K67" s="102"/>
      <c r="L67" s="102"/>
      <c r="Q67" s="103"/>
      <c r="R67" s="103"/>
      <c r="S67" s="103"/>
      <c r="V67" s="103"/>
      <c r="W67" s="103"/>
      <c r="X67" s="103"/>
      <c r="AD67" s="102"/>
      <c r="AE67" s="102"/>
      <c r="AF67" s="102"/>
      <c r="AG67" s="104"/>
      <c r="AI67" s="105"/>
      <c r="AJ67" s="105"/>
      <c r="AK67" s="105"/>
    </row>
    <row r="68" spans="1:37">
      <c r="A68" s="1" t="s">
        <v>237</v>
      </c>
      <c r="B68" s="102"/>
      <c r="C68" s="102"/>
      <c r="D68" s="102"/>
      <c r="E68" s="101"/>
      <c r="F68" s="102"/>
      <c r="G68" s="102"/>
      <c r="H68" s="102"/>
      <c r="J68" s="102"/>
      <c r="K68" s="102"/>
      <c r="L68" s="102"/>
      <c r="O68" s="401">
        <v>3</v>
      </c>
      <c r="P68" s="401"/>
      <c r="Q68" s="103"/>
      <c r="R68" s="103"/>
      <c r="S68" s="103"/>
      <c r="V68" s="103"/>
      <c r="W68" s="103"/>
      <c r="X68" s="103"/>
      <c r="AD68" s="102"/>
      <c r="AE68" s="102"/>
      <c r="AF68" s="102"/>
      <c r="AG68" s="104"/>
      <c r="AI68" s="105"/>
      <c r="AJ68" s="105"/>
      <c r="AK68" s="105"/>
    </row>
    <row r="69" spans="1:37">
      <c r="A69" s="1" t="s">
        <v>238</v>
      </c>
      <c r="B69" s="102"/>
      <c r="C69" s="102"/>
      <c r="D69" s="102"/>
      <c r="E69" s="101"/>
      <c r="F69" s="102"/>
      <c r="G69" s="102"/>
      <c r="H69" s="102"/>
      <c r="J69" s="102"/>
      <c r="K69" s="102"/>
      <c r="L69" s="401">
        <v>184</v>
      </c>
      <c r="M69" s="401"/>
      <c r="N69" s="401"/>
      <c r="Q69" s="103"/>
      <c r="R69" s="103"/>
      <c r="S69" s="103"/>
      <c r="V69" s="103"/>
      <c r="W69" s="103"/>
      <c r="X69" s="103"/>
      <c r="AD69" s="102"/>
      <c r="AE69" s="102"/>
      <c r="AF69" s="102"/>
      <c r="AG69" s="104"/>
      <c r="AI69" s="105"/>
      <c r="AJ69" s="105"/>
      <c r="AK69" s="105"/>
    </row>
    <row r="70" spans="1:37">
      <c r="A70" s="1">
        <v>184</v>
      </c>
      <c r="B70" s="102" t="s">
        <v>26</v>
      </c>
      <c r="C70" s="102"/>
      <c r="D70" s="102">
        <v>3</v>
      </c>
      <c r="E70" s="101" t="s">
        <v>190</v>
      </c>
      <c r="F70" s="401">
        <v>552</v>
      </c>
      <c r="G70" s="401"/>
      <c r="H70" s="401"/>
      <c r="I70" s="1" t="s">
        <v>239</v>
      </c>
      <c r="J70" s="102"/>
      <c r="K70" s="102"/>
      <c r="L70" s="102"/>
      <c r="Q70" s="103"/>
      <c r="R70" s="103"/>
      <c r="S70" s="103"/>
      <c r="V70" s="103"/>
      <c r="W70" s="103"/>
      <c r="X70" s="103"/>
      <c r="AD70" s="102"/>
      <c r="AE70" s="102"/>
      <c r="AF70" s="102"/>
      <c r="AG70" s="104"/>
      <c r="AI70" s="105"/>
      <c r="AJ70" s="105"/>
      <c r="AK70" s="105"/>
    </row>
    <row r="71" spans="1:37">
      <c r="A71" s="1" t="s">
        <v>240</v>
      </c>
      <c r="B71" s="102"/>
      <c r="C71" s="102"/>
      <c r="D71" s="102"/>
      <c r="E71" s="101"/>
      <c r="F71" s="102"/>
      <c r="G71" s="102"/>
      <c r="H71" s="102"/>
      <c r="J71" s="102"/>
      <c r="K71" s="102"/>
      <c r="N71" s="407">
        <v>4185.9264000000003</v>
      </c>
      <c r="O71" s="407"/>
      <c r="P71" s="407"/>
      <c r="Q71" s="407"/>
      <c r="R71" s="115" t="s">
        <v>185</v>
      </c>
      <c r="S71" s="103"/>
      <c r="V71" s="103"/>
      <c r="W71" s="103"/>
      <c r="X71" s="103"/>
      <c r="AD71" s="102"/>
      <c r="AE71" s="102"/>
      <c r="AF71" s="102"/>
      <c r="AG71" s="104"/>
      <c r="AI71" s="105"/>
      <c r="AJ71" s="105"/>
      <c r="AK71" s="105"/>
    </row>
    <row r="72" spans="1:37">
      <c r="A72" s="96">
        <v>552</v>
      </c>
      <c r="B72" s="102" t="s">
        <v>26</v>
      </c>
      <c r="C72" s="401">
        <v>7.5832000000000006</v>
      </c>
      <c r="D72" s="401"/>
      <c r="E72" s="401"/>
      <c r="F72" s="102" t="s">
        <v>190</v>
      </c>
      <c r="G72" s="402" t="s">
        <v>461</v>
      </c>
      <c r="H72" s="402"/>
      <c r="I72" s="402"/>
      <c r="J72" s="402"/>
      <c r="K72" s="102"/>
      <c r="N72" s="108"/>
      <c r="O72" s="108"/>
      <c r="P72" s="108"/>
      <c r="Q72" s="108"/>
      <c r="R72" s="110"/>
      <c r="S72" s="103"/>
      <c r="V72" s="103"/>
      <c r="W72" s="103"/>
      <c r="X72" s="103"/>
      <c r="AD72" s="102"/>
      <c r="AE72" s="102"/>
      <c r="AF72" s="102"/>
      <c r="AG72" s="104"/>
      <c r="AI72" s="105"/>
      <c r="AJ72" s="105"/>
      <c r="AK72" s="105"/>
    </row>
    <row r="73" spans="1:37">
      <c r="A73" s="1" t="s">
        <v>241</v>
      </c>
      <c r="B73" s="102"/>
      <c r="C73" s="102"/>
      <c r="D73" s="102"/>
      <c r="E73" s="101"/>
      <c r="F73" s="102"/>
      <c r="G73" s="102"/>
      <c r="H73" s="102"/>
      <c r="J73" s="402">
        <v>34</v>
      </c>
      <c r="K73" s="402"/>
      <c r="L73" s="402"/>
      <c r="Q73" s="103"/>
      <c r="R73" s="103"/>
      <c r="S73" s="103"/>
      <c r="V73" s="103"/>
      <c r="W73" s="103"/>
      <c r="X73" s="103"/>
      <c r="AD73" s="102"/>
      <c r="AE73" s="102"/>
      <c r="AF73" s="102"/>
      <c r="AG73" s="104"/>
      <c r="AI73" s="105"/>
      <c r="AJ73" s="105"/>
      <c r="AK73" s="105"/>
    </row>
    <row r="74" spans="1:37">
      <c r="A74" s="1" t="s">
        <v>248</v>
      </c>
      <c r="B74" s="102"/>
      <c r="C74" s="102"/>
      <c r="D74" s="102"/>
      <c r="E74" s="101"/>
      <c r="F74" s="102"/>
      <c r="G74" s="102"/>
      <c r="H74" s="102"/>
      <c r="J74" s="109"/>
      <c r="K74" s="109"/>
      <c r="L74" s="405" t="s">
        <v>468</v>
      </c>
      <c r="M74" s="405"/>
      <c r="N74" s="405"/>
      <c r="O74" s="405"/>
      <c r="P74" s="405"/>
      <c r="Q74" s="405"/>
      <c r="R74" s="103"/>
      <c r="S74" s="103"/>
      <c r="V74" s="103"/>
      <c r="W74" s="103"/>
      <c r="X74" s="103"/>
      <c r="AD74" s="102"/>
      <c r="AE74" s="102"/>
      <c r="AF74" s="102"/>
      <c r="AG74" s="104"/>
      <c r="AI74" s="105"/>
      <c r="AJ74" s="105"/>
      <c r="AK74" s="105"/>
    </row>
    <row r="75" spans="1:37">
      <c r="A75" s="96">
        <v>4186</v>
      </c>
      <c r="B75" s="102" t="s">
        <v>26</v>
      </c>
      <c r="C75" s="102"/>
      <c r="D75" s="401">
        <v>33.5</v>
      </c>
      <c r="E75" s="401"/>
      <c r="F75" s="102" t="s">
        <v>190</v>
      </c>
      <c r="G75" s="402">
        <v>140231</v>
      </c>
      <c r="H75" s="402"/>
      <c r="I75" s="402"/>
      <c r="J75" s="402"/>
      <c r="K75" s="402"/>
      <c r="L75" s="102"/>
      <c r="Q75" s="103"/>
      <c r="R75" s="103"/>
      <c r="S75" s="103"/>
      <c r="V75" s="103"/>
      <c r="W75" s="103"/>
      <c r="X75" s="103"/>
      <c r="AD75" s="102"/>
      <c r="AE75" s="102"/>
      <c r="AF75" s="102"/>
      <c r="AG75" s="104"/>
      <c r="AI75" s="105"/>
      <c r="AJ75" s="105"/>
      <c r="AK75" s="105"/>
    </row>
    <row r="76" spans="1:37">
      <c r="B76" s="102"/>
      <c r="C76" s="102"/>
      <c r="D76" s="102"/>
      <c r="E76" s="101"/>
      <c r="F76" s="102"/>
      <c r="G76" s="102"/>
      <c r="H76" s="102"/>
      <c r="J76" s="102"/>
      <c r="K76" s="102"/>
      <c r="L76" s="102"/>
      <c r="Q76" s="103"/>
      <c r="R76" s="103"/>
      <c r="S76" s="103"/>
      <c r="V76" s="103"/>
      <c r="W76" s="103"/>
      <c r="X76" s="103"/>
      <c r="AD76" s="102"/>
      <c r="AE76" s="102"/>
      <c r="AF76" s="102"/>
      <c r="AG76" s="104"/>
      <c r="AI76" s="105"/>
      <c r="AJ76" s="105"/>
      <c r="AK76" s="105"/>
    </row>
    <row r="77" spans="1:37">
      <c r="AI77" s="401"/>
      <c r="AJ77" s="401"/>
      <c r="AK77" s="401"/>
    </row>
  </sheetData>
  <mergeCells count="122">
    <mergeCell ref="AI77:AK77"/>
    <mergeCell ref="AS48:AX48"/>
    <mergeCell ref="AY48:BE48"/>
    <mergeCell ref="B66:D66"/>
    <mergeCell ref="F66:H66"/>
    <mergeCell ref="J66:L66"/>
    <mergeCell ref="Q66:S66"/>
    <mergeCell ref="V66:X66"/>
    <mergeCell ref="AD66:AF66"/>
    <mergeCell ref="AS52:AX52"/>
    <mergeCell ref="AY52:BE52"/>
    <mergeCell ref="AS50:AX50"/>
    <mergeCell ref="AY50:BE50"/>
    <mergeCell ref="AS51:AX51"/>
    <mergeCell ref="AY51:BE51"/>
    <mergeCell ref="AS49:AX49"/>
    <mergeCell ref="AY49:BE49"/>
    <mergeCell ref="A49:C49"/>
    <mergeCell ref="D49:AR49"/>
    <mergeCell ref="A48:C48"/>
    <mergeCell ref="AS47:AX47"/>
    <mergeCell ref="AY47:BE47"/>
    <mergeCell ref="A44:C44"/>
    <mergeCell ref="D44:AR44"/>
    <mergeCell ref="AS44:AX44"/>
    <mergeCell ref="AY44:BE44"/>
    <mergeCell ref="A45:C45"/>
    <mergeCell ref="D45:AR45"/>
    <mergeCell ref="AS45:AX45"/>
    <mergeCell ref="AY45:BE45"/>
    <mergeCell ref="A46:C46"/>
    <mergeCell ref="D46:AR46"/>
    <mergeCell ref="AS46:AX46"/>
    <mergeCell ref="AY46:BE46"/>
    <mergeCell ref="A47:C47"/>
    <mergeCell ref="D47:AR47"/>
    <mergeCell ref="L29:N29"/>
    <mergeCell ref="F30:H30"/>
    <mergeCell ref="J31:N31"/>
    <mergeCell ref="AS41:AX42"/>
    <mergeCell ref="AY41:BE42"/>
    <mergeCell ref="A43:C43"/>
    <mergeCell ref="D43:AR43"/>
    <mergeCell ref="AS43:AX43"/>
    <mergeCell ref="AY43:BE43"/>
    <mergeCell ref="A41:C42"/>
    <mergeCell ref="D41:AR42"/>
    <mergeCell ref="D32:E32"/>
    <mergeCell ref="G32:I32"/>
    <mergeCell ref="J33:L33"/>
    <mergeCell ref="L34:Q34"/>
    <mergeCell ref="AI37:AK37"/>
    <mergeCell ref="AS12:AX12"/>
    <mergeCell ref="AY12:BE12"/>
    <mergeCell ref="B26:D26"/>
    <mergeCell ref="F26:H26"/>
    <mergeCell ref="J26:L26"/>
    <mergeCell ref="Q26:S26"/>
    <mergeCell ref="V26:X26"/>
    <mergeCell ref="A12:C12"/>
    <mergeCell ref="D12:AR12"/>
    <mergeCell ref="AD26:AF26"/>
    <mergeCell ref="A13:C13"/>
    <mergeCell ref="D13:AR13"/>
    <mergeCell ref="AS13:AX13"/>
    <mergeCell ref="AY13:BE13"/>
    <mergeCell ref="A14:C14"/>
    <mergeCell ref="D14:AR14"/>
    <mergeCell ref="AS14:AX14"/>
    <mergeCell ref="AY14:BE14"/>
    <mergeCell ref="A10:C10"/>
    <mergeCell ref="D10:AR10"/>
    <mergeCell ref="AS10:AX10"/>
    <mergeCell ref="AY10:BE10"/>
    <mergeCell ref="A11:C11"/>
    <mergeCell ref="D11:AR11"/>
    <mergeCell ref="AS11:AX11"/>
    <mergeCell ref="AY11:BE11"/>
    <mergeCell ref="A8:C8"/>
    <mergeCell ref="D8:AR8"/>
    <mergeCell ref="AS8:AX8"/>
    <mergeCell ref="AY8:BE8"/>
    <mergeCell ref="A9:C9"/>
    <mergeCell ref="D9:AR9"/>
    <mergeCell ref="AS9:AX9"/>
    <mergeCell ref="AY9:BE9"/>
    <mergeCell ref="A6:C6"/>
    <mergeCell ref="D6:AR6"/>
    <mergeCell ref="AS6:AX6"/>
    <mergeCell ref="AY6:BE6"/>
    <mergeCell ref="A7:C7"/>
    <mergeCell ref="D7:AR7"/>
    <mergeCell ref="AS7:AX7"/>
    <mergeCell ref="AY7:BE7"/>
    <mergeCell ref="A5:C5"/>
    <mergeCell ref="D5:AR5"/>
    <mergeCell ref="AS5:AX5"/>
    <mergeCell ref="AY5:BE5"/>
    <mergeCell ref="A3:C4"/>
    <mergeCell ref="D3:AR4"/>
    <mergeCell ref="AS3:AX4"/>
    <mergeCell ref="AY3:BE4"/>
    <mergeCell ref="D75:E75"/>
    <mergeCell ref="G75:K75"/>
    <mergeCell ref="A52:C52"/>
    <mergeCell ref="D52:AR52"/>
    <mergeCell ref="A50:C50"/>
    <mergeCell ref="D50:AR50"/>
    <mergeCell ref="A51:C51"/>
    <mergeCell ref="D51:AR51"/>
    <mergeCell ref="C72:E72"/>
    <mergeCell ref="L74:Q74"/>
    <mergeCell ref="G72:J72"/>
    <mergeCell ref="J73:L73"/>
    <mergeCell ref="D35:E35"/>
    <mergeCell ref="G35:K35"/>
    <mergeCell ref="AA35:AB35"/>
    <mergeCell ref="O68:P68"/>
    <mergeCell ref="L69:N69"/>
    <mergeCell ref="F70:H70"/>
    <mergeCell ref="N71:Q71"/>
    <mergeCell ref="D48:AR48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F29"/>
  <sheetViews>
    <sheetView view="pageBreakPreview" zoomScale="85" zoomScaleNormal="100" zoomScaleSheetLayoutView="85" workbookViewId="0">
      <selection activeCell="G28" sqref="G28:N28"/>
    </sheetView>
  </sheetViews>
  <sheetFormatPr defaultRowHeight="15"/>
  <cols>
    <col min="1" max="1" width="5.85546875" customWidth="1"/>
    <col min="2" max="2" width="3" customWidth="1"/>
    <col min="3" max="3" width="1.85546875" customWidth="1"/>
    <col min="4" max="6" width="2.28515625" customWidth="1"/>
    <col min="7" max="7" width="1.7109375" customWidth="1"/>
    <col min="8" max="8" width="2.140625" customWidth="1"/>
    <col min="9" max="9" width="2.7109375" customWidth="1"/>
    <col min="10" max="22" width="1.7109375" customWidth="1"/>
    <col min="23" max="23" width="2.85546875" customWidth="1"/>
    <col min="24" max="37" width="1.7109375" customWidth="1"/>
    <col min="38" max="38" width="3.85546875" customWidth="1"/>
    <col min="39" max="39" width="3.5703125" customWidth="1"/>
    <col min="40" max="44" width="1.7109375" customWidth="1"/>
    <col min="45" max="45" width="3" customWidth="1"/>
    <col min="46" max="50" width="2" customWidth="1"/>
    <col min="51" max="54" width="1.7109375" customWidth="1"/>
    <col min="55" max="55" width="2.42578125" customWidth="1"/>
    <col min="56" max="56" width="11.42578125" customWidth="1"/>
  </cols>
  <sheetData>
    <row r="1" spans="1:58" s="1" customFormat="1">
      <c r="A1" s="1" t="s">
        <v>49</v>
      </c>
    </row>
    <row r="2" spans="1:58" s="1" customFormat="1">
      <c r="A2" s="1" t="s">
        <v>261</v>
      </c>
    </row>
    <row r="3" spans="1:58" ht="15.75" thickBot="1"/>
    <row r="4" spans="1:58" s="91" customFormat="1" ht="15.75" customHeight="1" thickBot="1">
      <c r="A4" s="434" t="s">
        <v>25</v>
      </c>
      <c r="B4" s="435"/>
      <c r="C4" s="436"/>
      <c r="D4" s="434" t="s">
        <v>174</v>
      </c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  <c r="AK4" s="435"/>
      <c r="AL4" s="435"/>
      <c r="AM4" s="435"/>
      <c r="AN4" s="435"/>
      <c r="AO4" s="435"/>
      <c r="AP4" s="435"/>
      <c r="AQ4" s="435"/>
      <c r="AR4" s="436"/>
      <c r="AS4" s="434" t="s">
        <v>112</v>
      </c>
      <c r="AT4" s="435"/>
      <c r="AU4" s="435"/>
      <c r="AV4" s="435"/>
      <c r="AW4" s="435"/>
      <c r="AX4" s="436"/>
      <c r="AY4" s="434" t="s">
        <v>175</v>
      </c>
      <c r="AZ4" s="435"/>
      <c r="BA4" s="435"/>
      <c r="BB4" s="435"/>
      <c r="BC4" s="436"/>
      <c r="BD4" s="95" t="s">
        <v>176</v>
      </c>
    </row>
    <row r="5" spans="1:58" s="91" customFormat="1" ht="79.5" customHeight="1" thickBot="1">
      <c r="A5" s="437"/>
      <c r="B5" s="438"/>
      <c r="C5" s="439"/>
      <c r="D5" s="437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  <c r="AO5" s="438"/>
      <c r="AP5" s="438"/>
      <c r="AQ5" s="438"/>
      <c r="AR5" s="439"/>
      <c r="AS5" s="437"/>
      <c r="AT5" s="438"/>
      <c r="AU5" s="438"/>
      <c r="AV5" s="438"/>
      <c r="AW5" s="438"/>
      <c r="AX5" s="439"/>
      <c r="AY5" s="437"/>
      <c r="AZ5" s="438"/>
      <c r="BA5" s="438"/>
      <c r="BB5" s="438"/>
      <c r="BC5" s="439"/>
      <c r="BD5" s="95" t="s">
        <v>297</v>
      </c>
      <c r="BF5" s="122" t="e">
        <f>'1'!#REF!</f>
        <v>#REF!</v>
      </c>
    </row>
    <row r="6" spans="1:58" s="91" customFormat="1" ht="15" customHeight="1">
      <c r="A6" s="440">
        <v>1</v>
      </c>
      <c r="B6" s="441"/>
      <c r="C6" s="441"/>
      <c r="D6" s="442" t="s">
        <v>177</v>
      </c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  <c r="AK6" s="442"/>
      <c r="AL6" s="442"/>
      <c r="AM6" s="442"/>
      <c r="AN6" s="442"/>
      <c r="AO6" s="442"/>
      <c r="AP6" s="442"/>
      <c r="AQ6" s="442"/>
      <c r="AR6" s="442"/>
      <c r="AS6" s="442" t="s">
        <v>178</v>
      </c>
      <c r="AT6" s="442"/>
      <c r="AU6" s="442"/>
      <c r="AV6" s="442"/>
      <c r="AW6" s="442"/>
      <c r="AX6" s="442"/>
      <c r="AY6" s="442" t="s">
        <v>178</v>
      </c>
      <c r="AZ6" s="442"/>
      <c r="BA6" s="442"/>
      <c r="BB6" s="442"/>
      <c r="BC6" s="443"/>
      <c r="BD6" s="128" t="s">
        <v>179</v>
      </c>
    </row>
    <row r="7" spans="1:58" s="91" customFormat="1" ht="15" customHeight="1">
      <c r="A7" s="430">
        <v>2</v>
      </c>
      <c r="B7" s="413"/>
      <c r="C7" s="413"/>
      <c r="D7" s="414" t="s">
        <v>197</v>
      </c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AQ7" s="414"/>
      <c r="AR7" s="414"/>
      <c r="AS7" s="414" t="s">
        <v>200</v>
      </c>
      <c r="AT7" s="414"/>
      <c r="AU7" s="414"/>
      <c r="AV7" s="414"/>
      <c r="AW7" s="414"/>
      <c r="AX7" s="414"/>
      <c r="AY7" s="415" t="s">
        <v>208</v>
      </c>
      <c r="AZ7" s="415"/>
      <c r="BA7" s="415"/>
      <c r="BB7" s="415"/>
      <c r="BC7" s="431"/>
      <c r="BD7" s="92">
        <v>6.82</v>
      </c>
    </row>
    <row r="8" spans="1:58" s="91" customFormat="1" ht="14.25">
      <c r="A8" s="430">
        <v>3</v>
      </c>
      <c r="B8" s="413"/>
      <c r="C8" s="413"/>
      <c r="D8" s="414" t="s">
        <v>198</v>
      </c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4"/>
      <c r="AP8" s="414"/>
      <c r="AQ8" s="414"/>
      <c r="AR8" s="414"/>
      <c r="AS8" s="414" t="s">
        <v>202</v>
      </c>
      <c r="AT8" s="414"/>
      <c r="AU8" s="414"/>
      <c r="AV8" s="414"/>
      <c r="AW8" s="414"/>
      <c r="AX8" s="414"/>
      <c r="AY8" s="415" t="s">
        <v>209</v>
      </c>
      <c r="AZ8" s="415"/>
      <c r="BA8" s="415"/>
      <c r="BB8" s="415"/>
      <c r="BC8" s="431"/>
      <c r="BD8" s="123">
        <v>5.375</v>
      </c>
    </row>
    <row r="9" spans="1:58" s="91" customFormat="1" ht="15" customHeight="1">
      <c r="A9" s="430">
        <v>4</v>
      </c>
      <c r="B9" s="413"/>
      <c r="C9" s="413"/>
      <c r="D9" s="408" t="s">
        <v>199</v>
      </c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408"/>
      <c r="AC9" s="408"/>
      <c r="AD9" s="408"/>
      <c r="AE9" s="408"/>
      <c r="AF9" s="408"/>
      <c r="AG9" s="408"/>
      <c r="AH9" s="408"/>
      <c r="AI9" s="408"/>
      <c r="AJ9" s="408"/>
      <c r="AK9" s="408"/>
      <c r="AL9" s="408"/>
      <c r="AM9" s="408"/>
      <c r="AN9" s="408"/>
      <c r="AO9" s="408"/>
      <c r="AP9" s="408"/>
      <c r="AQ9" s="408"/>
      <c r="AR9" s="408"/>
      <c r="AS9" s="414" t="s">
        <v>201</v>
      </c>
      <c r="AT9" s="414"/>
      <c r="AU9" s="414"/>
      <c r="AV9" s="414"/>
      <c r="AW9" s="414"/>
      <c r="AX9" s="414"/>
      <c r="AY9" s="415" t="s">
        <v>210</v>
      </c>
      <c r="AZ9" s="415"/>
      <c r="BA9" s="415"/>
      <c r="BB9" s="415"/>
      <c r="BC9" s="431"/>
      <c r="BD9" s="92">
        <v>12</v>
      </c>
    </row>
    <row r="10" spans="1:58" s="91" customFormat="1" ht="14.25">
      <c r="A10" s="430">
        <v>5</v>
      </c>
      <c r="B10" s="413"/>
      <c r="C10" s="413"/>
      <c r="D10" s="414" t="s">
        <v>183</v>
      </c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4"/>
      <c r="AP10" s="414"/>
      <c r="AQ10" s="414"/>
      <c r="AR10" s="414"/>
      <c r="AS10" s="414" t="s">
        <v>7</v>
      </c>
      <c r="AT10" s="414"/>
      <c r="AU10" s="414"/>
      <c r="AV10" s="414"/>
      <c r="AW10" s="414"/>
      <c r="AX10" s="414"/>
      <c r="AY10" s="415" t="s">
        <v>211</v>
      </c>
      <c r="AZ10" s="415"/>
      <c r="BA10" s="415"/>
      <c r="BB10" s="415"/>
      <c r="BC10" s="431"/>
      <c r="BD10" s="92"/>
    </row>
    <row r="11" spans="1:58" s="91" customFormat="1" ht="15" customHeight="1">
      <c r="A11" s="430">
        <v>6</v>
      </c>
      <c r="B11" s="413"/>
      <c r="C11" s="413"/>
      <c r="D11" s="408" t="s">
        <v>203</v>
      </c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  <c r="W11" s="408"/>
      <c r="X11" s="408"/>
      <c r="Y11" s="408"/>
      <c r="Z11" s="408"/>
      <c r="AA11" s="408"/>
      <c r="AB11" s="408"/>
      <c r="AC11" s="408"/>
      <c r="AD11" s="408"/>
      <c r="AE11" s="408"/>
      <c r="AF11" s="408"/>
      <c r="AG11" s="408"/>
      <c r="AH11" s="408"/>
      <c r="AI11" s="408"/>
      <c r="AJ11" s="408"/>
      <c r="AK11" s="408"/>
      <c r="AL11" s="408"/>
      <c r="AM11" s="408"/>
      <c r="AN11" s="408"/>
      <c r="AO11" s="408"/>
      <c r="AP11" s="408"/>
      <c r="AQ11" s="408"/>
      <c r="AR11" s="408"/>
      <c r="AS11" s="414" t="s">
        <v>7</v>
      </c>
      <c r="AT11" s="414"/>
      <c r="AU11" s="414"/>
      <c r="AV11" s="414"/>
      <c r="AW11" s="414"/>
      <c r="AX11" s="414"/>
      <c r="AY11" s="415" t="s">
        <v>212</v>
      </c>
      <c r="AZ11" s="415"/>
      <c r="BA11" s="415"/>
      <c r="BB11" s="415"/>
      <c r="BC11" s="431"/>
      <c r="BD11" s="92"/>
    </row>
    <row r="12" spans="1:58" s="91" customFormat="1" ht="15" customHeight="1">
      <c r="A12" s="430">
        <v>7</v>
      </c>
      <c r="B12" s="413"/>
      <c r="C12" s="413"/>
      <c r="D12" s="414" t="s">
        <v>186</v>
      </c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4"/>
      <c r="AP12" s="414"/>
      <c r="AQ12" s="414"/>
      <c r="AR12" s="414"/>
      <c r="AS12" s="414" t="s">
        <v>187</v>
      </c>
      <c r="AT12" s="414"/>
      <c r="AU12" s="414"/>
      <c r="AV12" s="414"/>
      <c r="AW12" s="414"/>
      <c r="AX12" s="414"/>
      <c r="AY12" s="432" t="s">
        <v>188</v>
      </c>
      <c r="AZ12" s="432"/>
      <c r="BA12" s="432"/>
      <c r="BB12" s="432"/>
      <c r="BC12" s="433"/>
      <c r="BD12" s="92">
        <v>22</v>
      </c>
      <c r="BF12" s="91">
        <v>5.3</v>
      </c>
    </row>
    <row r="13" spans="1:58" s="91" customFormat="1" thickBot="1">
      <c r="A13" s="422"/>
      <c r="B13" s="423"/>
      <c r="C13" s="423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424"/>
      <c r="AD13" s="424"/>
      <c r="AE13" s="424"/>
      <c r="AF13" s="424"/>
      <c r="AG13" s="424"/>
      <c r="AH13" s="424"/>
      <c r="AI13" s="424"/>
      <c r="AJ13" s="424"/>
      <c r="AK13" s="424"/>
      <c r="AL13" s="424"/>
      <c r="AM13" s="424"/>
      <c r="AN13" s="424"/>
      <c r="AO13" s="424"/>
      <c r="AP13" s="424"/>
      <c r="AQ13" s="424"/>
      <c r="AR13" s="424"/>
      <c r="AS13" s="424"/>
      <c r="AT13" s="424"/>
      <c r="AU13" s="424"/>
      <c r="AV13" s="424"/>
      <c r="AW13" s="424"/>
      <c r="AX13" s="424"/>
      <c r="AY13" s="425"/>
      <c r="AZ13" s="425"/>
      <c r="BA13" s="425"/>
      <c r="BB13" s="425"/>
      <c r="BC13" s="426"/>
      <c r="BD13" s="93"/>
      <c r="BF13" s="91">
        <v>5.3</v>
      </c>
    </row>
    <row r="14" spans="1:58" s="91" customFormat="1" ht="14.25">
      <c r="BF14" s="91">
        <v>5.3</v>
      </c>
    </row>
    <row r="15" spans="1:58" ht="15.75">
      <c r="C15" s="116" t="s">
        <v>204</v>
      </c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 t="str">
        <f>BD5</f>
        <v>эксковатор ЭО-26-21</v>
      </c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 t="s">
        <v>253</v>
      </c>
      <c r="AO15" s="117"/>
      <c r="AP15" s="117"/>
      <c r="AQ15" s="117"/>
      <c r="AR15" s="117"/>
      <c r="AS15" s="117"/>
      <c r="AT15" s="118" t="s">
        <v>245</v>
      </c>
      <c r="AU15" s="117"/>
      <c r="AV15" s="117"/>
      <c r="AW15" s="117"/>
      <c r="AX15" s="117"/>
      <c r="AY15" s="117"/>
      <c r="AZ15" s="117"/>
      <c r="BF15" s="91">
        <v>5.3</v>
      </c>
    </row>
    <row r="16" spans="1:58">
      <c r="D16" s="97" t="s">
        <v>205</v>
      </c>
      <c r="BF16" s="91">
        <v>5.3</v>
      </c>
    </row>
    <row r="17" spans="1:58">
      <c r="D17" s="97" t="s">
        <v>298</v>
      </c>
      <c r="BF17" s="91">
        <v>5.3</v>
      </c>
    </row>
    <row r="18" spans="1:58">
      <c r="F18" s="3" t="s">
        <v>206</v>
      </c>
      <c r="H18" s="427">
        <f>BD8</f>
        <v>5.375</v>
      </c>
      <c r="I18" s="427"/>
      <c r="J18" t="s">
        <v>26</v>
      </c>
      <c r="K18" s="428">
        <f>BD7</f>
        <v>6.82</v>
      </c>
      <c r="L18" s="428"/>
      <c r="M18" s="428"/>
      <c r="N18" t="s">
        <v>26</v>
      </c>
      <c r="O18" s="429">
        <f>1+(BD10+BD11)/100</f>
        <v>1</v>
      </c>
      <c r="P18" s="429"/>
      <c r="Q18" t="s">
        <v>190</v>
      </c>
      <c r="R18" s="427">
        <f>H18*K18*O18</f>
        <v>36.657499999999999</v>
      </c>
      <c r="S18" s="427"/>
      <c r="T18" s="427"/>
      <c r="U18" t="s">
        <v>185</v>
      </c>
      <c r="W18" t="s">
        <v>259</v>
      </c>
      <c r="BF18" s="91">
        <v>5.3</v>
      </c>
    </row>
    <row r="19" spans="1:58">
      <c r="F19" s="3" t="s">
        <v>252</v>
      </c>
      <c r="H19" s="129"/>
      <c r="I19" s="129"/>
      <c r="K19" s="130"/>
      <c r="L19" s="130"/>
      <c r="M19" s="130"/>
      <c r="O19" s="131"/>
      <c r="P19" s="131"/>
      <c r="R19" s="129"/>
      <c r="S19" s="427">
        <f>R18</f>
        <v>36.657499999999999</v>
      </c>
      <c r="T19" s="427"/>
      <c r="U19" s="427"/>
      <c r="V19" t="s">
        <v>189</v>
      </c>
      <c r="W19">
        <v>2</v>
      </c>
      <c r="X19" t="s">
        <v>190</v>
      </c>
      <c r="Y19" s="427">
        <f>S19/W19</f>
        <v>18.328749999999999</v>
      </c>
      <c r="Z19" s="427"/>
      <c r="AA19" s="427"/>
      <c r="AB19" t="s">
        <v>185</v>
      </c>
      <c r="BF19" s="91">
        <v>5.3</v>
      </c>
    </row>
    <row r="20" spans="1:58" s="1" customFormat="1">
      <c r="A20" s="1" t="s">
        <v>243</v>
      </c>
      <c r="B20" s="125"/>
      <c r="C20" s="125"/>
      <c r="D20" s="125"/>
      <c r="E20" s="101"/>
      <c r="F20" s="125"/>
      <c r="G20" s="125"/>
      <c r="H20" s="125"/>
      <c r="J20" s="125"/>
      <c r="K20" s="125"/>
      <c r="L20" s="125"/>
      <c r="Q20" s="126"/>
      <c r="R20" s="126"/>
      <c r="S20" s="126"/>
      <c r="V20" s="126"/>
      <c r="W20" s="126"/>
      <c r="X20" s="126"/>
      <c r="AD20" s="125"/>
      <c r="AE20" s="125"/>
      <c r="AF20" s="125"/>
      <c r="AG20" s="104"/>
      <c r="AI20" s="105"/>
      <c r="AJ20" s="105"/>
      <c r="AK20" s="105"/>
      <c r="BF20" s="91">
        <v>5.3</v>
      </c>
    </row>
    <row r="21" spans="1:58" s="1" customFormat="1">
      <c r="B21" s="125"/>
      <c r="C21" s="125"/>
      <c r="D21" s="125"/>
      <c r="E21" s="101"/>
      <c r="F21" s="125"/>
      <c r="G21" s="125"/>
      <c r="H21" s="125"/>
      <c r="J21" s="125"/>
      <c r="K21" s="125"/>
      <c r="L21" s="125"/>
      <c r="Q21" s="126"/>
      <c r="R21" s="126"/>
      <c r="S21" s="126"/>
      <c r="V21" s="126"/>
      <c r="W21" s="126"/>
      <c r="X21" s="126"/>
      <c r="AD21" s="125"/>
      <c r="AE21" s="125"/>
      <c r="AF21" s="125"/>
      <c r="AG21" s="104"/>
      <c r="AI21" s="105"/>
      <c r="AJ21" s="105"/>
      <c r="AK21" s="105"/>
      <c r="BF21" s="1">
        <v>5.6</v>
      </c>
    </row>
    <row r="22" spans="1:58" s="1" customFormat="1">
      <c r="A22" s="1" t="s">
        <v>237</v>
      </c>
      <c r="B22" s="125"/>
      <c r="C22" s="125"/>
      <c r="D22" s="125"/>
      <c r="E22" s="101"/>
      <c r="F22" s="125"/>
      <c r="G22" s="125"/>
      <c r="H22" s="125"/>
      <c r="J22" s="125"/>
      <c r="K22" s="125"/>
      <c r="L22" s="125"/>
      <c r="M22" s="401">
        <v>2</v>
      </c>
      <c r="N22" s="401"/>
      <c r="Q22" s="126"/>
      <c r="R22" s="126"/>
      <c r="S22" s="126"/>
      <c r="V22" s="126"/>
      <c r="W22" s="126"/>
      <c r="X22" s="126"/>
      <c r="AD22" s="125"/>
      <c r="AE22" s="125"/>
      <c r="AF22" s="125"/>
      <c r="AG22" s="104"/>
      <c r="AI22" s="105"/>
      <c r="AJ22" s="105"/>
      <c r="AK22" s="105"/>
      <c r="BF22" s="1">
        <v>5.6</v>
      </c>
    </row>
    <row r="23" spans="1:58" s="1" customFormat="1">
      <c r="A23" s="1" t="s">
        <v>238</v>
      </c>
      <c r="B23" s="125"/>
      <c r="C23" s="125"/>
      <c r="D23" s="125"/>
      <c r="E23" s="101"/>
      <c r="F23" s="125"/>
      <c r="G23" s="125"/>
      <c r="H23" s="125"/>
      <c r="J23" s="125"/>
      <c r="K23" s="125"/>
      <c r="L23" s="401">
        <v>249</v>
      </c>
      <c r="M23" s="401"/>
      <c r="N23" s="401"/>
      <c r="Q23" s="126"/>
      <c r="R23" s="126"/>
      <c r="S23" s="126"/>
      <c r="V23" s="126"/>
      <c r="W23" s="126"/>
      <c r="X23" s="126"/>
      <c r="AD23" s="125"/>
      <c r="AE23" s="125"/>
      <c r="AF23" s="125"/>
      <c r="AG23" s="104"/>
      <c r="AI23" s="105"/>
      <c r="AJ23" s="105"/>
      <c r="AK23" s="105"/>
      <c r="BF23" s="1">
        <v>5.6</v>
      </c>
    </row>
    <row r="24" spans="1:58" s="1" customFormat="1">
      <c r="A24" s="1">
        <f>L23</f>
        <v>249</v>
      </c>
      <c r="B24" s="125" t="s">
        <v>26</v>
      </c>
      <c r="C24" s="125"/>
      <c r="D24" s="125">
        <f>M22</f>
        <v>2</v>
      </c>
      <c r="E24" s="101" t="s">
        <v>190</v>
      </c>
      <c r="F24" s="401">
        <f>A24*D24</f>
        <v>498</v>
      </c>
      <c r="G24" s="401"/>
      <c r="H24" s="401"/>
      <c r="I24" s="1" t="s">
        <v>239</v>
      </c>
      <c r="J24" s="125"/>
      <c r="K24" s="125"/>
      <c r="L24" s="125"/>
      <c r="Q24" s="126"/>
      <c r="R24" s="126"/>
      <c r="S24" s="126"/>
      <c r="V24" s="126"/>
      <c r="W24" s="126"/>
      <c r="X24" s="126"/>
      <c r="AD24" s="125"/>
      <c r="AE24" s="125"/>
      <c r="AF24" s="125"/>
      <c r="AG24" s="104"/>
      <c r="AI24" s="105"/>
      <c r="AJ24" s="105"/>
      <c r="AK24" s="105"/>
    </row>
    <row r="25" spans="1:58" s="1" customFormat="1">
      <c r="A25" s="1" t="s">
        <v>240</v>
      </c>
      <c r="B25" s="125"/>
      <c r="C25" s="125"/>
      <c r="D25" s="125"/>
      <c r="E25" s="101"/>
      <c r="F25" s="125"/>
      <c r="G25" s="125"/>
      <c r="H25" s="125"/>
      <c r="J25" s="125"/>
      <c r="K25" s="125"/>
      <c r="L25" s="407">
        <f>G26</f>
        <v>18255.434999999998</v>
      </c>
      <c r="M25" s="407"/>
      <c r="N25" s="407"/>
      <c r="O25" s="407"/>
      <c r="P25" s="110" t="s">
        <v>185</v>
      </c>
      <c r="Q25" s="110"/>
      <c r="R25" s="110"/>
      <c r="S25" s="126"/>
      <c r="V25" s="126"/>
      <c r="W25" s="126"/>
      <c r="X25" s="126"/>
      <c r="AD25" s="125"/>
      <c r="AE25" s="125"/>
      <c r="AF25" s="125"/>
      <c r="AG25" s="104"/>
      <c r="AI25" s="105"/>
      <c r="AJ25" s="105"/>
      <c r="AK25" s="105"/>
    </row>
    <row r="26" spans="1:58" s="1" customFormat="1">
      <c r="A26" s="112">
        <f>R18</f>
        <v>36.657499999999999</v>
      </c>
      <c r="B26" s="125" t="s">
        <v>26</v>
      </c>
      <c r="C26" s="401">
        <f>F24</f>
        <v>498</v>
      </c>
      <c r="D26" s="401"/>
      <c r="E26" s="401"/>
      <c r="F26" s="125" t="s">
        <v>190</v>
      </c>
      <c r="G26" s="401">
        <f>A26*C26</f>
        <v>18255.434999999998</v>
      </c>
      <c r="H26" s="401"/>
      <c r="I26" s="401"/>
      <c r="J26" s="125" t="s">
        <v>185</v>
      </c>
      <c r="K26" s="125"/>
      <c r="L26" s="127"/>
      <c r="M26" s="127"/>
      <c r="N26" s="127"/>
      <c r="O26" s="127"/>
      <c r="P26" s="110"/>
      <c r="Q26" s="110"/>
      <c r="R26" s="110"/>
      <c r="S26" s="126"/>
      <c r="V26" s="126"/>
      <c r="W26" s="126"/>
      <c r="X26" s="126"/>
      <c r="AD26" s="125"/>
      <c r="AE26" s="125"/>
      <c r="AF26" s="125"/>
      <c r="AG26" s="104"/>
      <c r="AI26" s="105"/>
      <c r="AJ26" s="105"/>
      <c r="AK26" s="105"/>
    </row>
    <row r="27" spans="1:58" s="1" customFormat="1">
      <c r="A27" s="1" t="s">
        <v>241</v>
      </c>
      <c r="B27" s="125"/>
      <c r="C27" s="125"/>
      <c r="D27" s="125"/>
      <c r="E27" s="101"/>
      <c r="F27" s="125"/>
      <c r="G27" s="125"/>
      <c r="H27" s="125"/>
      <c r="J27" s="402">
        <v>22</v>
      </c>
      <c r="K27" s="402"/>
      <c r="L27" s="402"/>
      <c r="Q27" s="126"/>
      <c r="R27" s="126"/>
      <c r="S27" s="126"/>
      <c r="V27" s="126"/>
      <c r="W27" s="126"/>
      <c r="X27" s="126"/>
      <c r="AD27" s="125"/>
      <c r="AE27" s="125"/>
      <c r="AF27" s="125"/>
      <c r="AG27" s="104"/>
      <c r="AI27" s="105"/>
      <c r="AJ27" s="105"/>
      <c r="AK27" s="105"/>
    </row>
    <row r="28" spans="1:58" s="1" customFormat="1">
      <c r="A28" s="96">
        <f>G26</f>
        <v>18255.434999999998</v>
      </c>
      <c r="B28" s="125" t="s">
        <v>26</v>
      </c>
      <c r="C28" s="125"/>
      <c r="D28" s="401">
        <f>J27</f>
        <v>22</v>
      </c>
      <c r="E28" s="401"/>
      <c r="F28" s="125" t="s">
        <v>190</v>
      </c>
      <c r="G28" s="421"/>
      <c r="H28" s="421"/>
      <c r="I28" s="421"/>
      <c r="J28" s="421"/>
      <c r="K28" s="421"/>
      <c r="L28" s="421"/>
      <c r="M28" s="421"/>
      <c r="N28" s="421"/>
      <c r="Q28" s="126"/>
      <c r="R28" s="126"/>
      <c r="S28" s="126"/>
      <c r="V28" s="126"/>
      <c r="W28" s="126"/>
      <c r="X28" s="126"/>
      <c r="AD28" s="125"/>
      <c r="AE28" s="125"/>
      <c r="AF28" s="125"/>
      <c r="AG28" s="104"/>
      <c r="AI28" s="105"/>
      <c r="AJ28" s="105"/>
      <c r="AK28" s="105"/>
    </row>
    <row r="29" spans="1:58">
      <c r="BD29" s="146" t="e">
        <f>'1'!#REF!</f>
        <v>#REF!</v>
      </c>
    </row>
  </sheetData>
  <mergeCells count="51">
    <mergeCell ref="A4:C5"/>
    <mergeCell ref="D4:AR5"/>
    <mergeCell ref="AS4:AX5"/>
    <mergeCell ref="AY4:BC5"/>
    <mergeCell ref="A6:C6"/>
    <mergeCell ref="D6:AR6"/>
    <mergeCell ref="AS6:AX6"/>
    <mergeCell ref="AY6:BC6"/>
    <mergeCell ref="A7:C7"/>
    <mergeCell ref="D7:AR7"/>
    <mergeCell ref="AS7:AX7"/>
    <mergeCell ref="AY7:BC7"/>
    <mergeCell ref="A8:C8"/>
    <mergeCell ref="D8:AR8"/>
    <mergeCell ref="AS8:AX8"/>
    <mergeCell ref="AY8:BC8"/>
    <mergeCell ref="A9:C9"/>
    <mergeCell ref="D9:AR9"/>
    <mergeCell ref="AS9:AX9"/>
    <mergeCell ref="AY9:BC9"/>
    <mergeCell ref="A10:C10"/>
    <mergeCell ref="D10:AR10"/>
    <mergeCell ref="AS10:AX10"/>
    <mergeCell ref="AY10:BC10"/>
    <mergeCell ref="A11:C11"/>
    <mergeCell ref="D11:AR11"/>
    <mergeCell ref="AS11:AX11"/>
    <mergeCell ref="AY11:BC11"/>
    <mergeCell ref="A12:C12"/>
    <mergeCell ref="D12:AR12"/>
    <mergeCell ref="AS12:AX12"/>
    <mergeCell ref="AY12:BC12"/>
    <mergeCell ref="L25:O25"/>
    <mergeCell ref="A13:C13"/>
    <mergeCell ref="D13:AR13"/>
    <mergeCell ref="AS13:AX13"/>
    <mergeCell ref="AY13:BC13"/>
    <mergeCell ref="H18:I18"/>
    <mergeCell ref="K18:M18"/>
    <mergeCell ref="O18:P18"/>
    <mergeCell ref="R18:T18"/>
    <mergeCell ref="S19:U19"/>
    <mergeCell ref="Y19:AA19"/>
    <mergeCell ref="M22:N22"/>
    <mergeCell ref="L23:N23"/>
    <mergeCell ref="F24:H24"/>
    <mergeCell ref="C26:E26"/>
    <mergeCell ref="G26:I26"/>
    <mergeCell ref="J27:L27"/>
    <mergeCell ref="D28:E28"/>
    <mergeCell ref="G28:N28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D43"/>
  <sheetViews>
    <sheetView view="pageBreakPreview" topLeftCell="A25" zoomScale="85" zoomScaleNormal="100" zoomScaleSheetLayoutView="85" workbookViewId="0">
      <selection activeCell="AL25" sqref="AL25"/>
    </sheetView>
  </sheetViews>
  <sheetFormatPr defaultRowHeight="15"/>
  <cols>
    <col min="1" max="1" width="5.85546875" customWidth="1"/>
    <col min="2" max="2" width="3" customWidth="1"/>
    <col min="3" max="3" width="1.85546875" customWidth="1"/>
    <col min="4" max="6" width="2.28515625" customWidth="1"/>
    <col min="7" max="7" width="1.7109375" customWidth="1"/>
    <col min="8" max="8" width="2.140625" customWidth="1"/>
    <col min="9" max="9" width="2.7109375" customWidth="1"/>
    <col min="10" max="22" width="1.7109375" customWidth="1"/>
    <col min="23" max="23" width="2.85546875" customWidth="1"/>
    <col min="24" max="37" width="1.7109375" customWidth="1"/>
    <col min="38" max="38" width="3.85546875" customWidth="1"/>
    <col min="39" max="39" width="3.5703125" customWidth="1"/>
    <col min="40" max="44" width="1.7109375" customWidth="1"/>
    <col min="45" max="45" width="3" customWidth="1"/>
    <col min="46" max="50" width="2" customWidth="1"/>
    <col min="51" max="54" width="1.7109375" customWidth="1"/>
    <col min="55" max="55" width="2.42578125" customWidth="1"/>
    <col min="56" max="56" width="12.5703125" customWidth="1"/>
  </cols>
  <sheetData>
    <row r="1" spans="1:56" s="1" customFormat="1">
      <c r="A1" s="1" t="s">
        <v>49</v>
      </c>
    </row>
    <row r="2" spans="1:56" s="1" customFormat="1">
      <c r="A2" s="1" t="s">
        <v>261</v>
      </c>
    </row>
    <row r="4" spans="1:56" s="91" customFormat="1" ht="15.75" customHeight="1">
      <c r="A4" s="444" t="s">
        <v>25</v>
      </c>
      <c r="B4" s="444"/>
      <c r="C4" s="444"/>
      <c r="D4" s="444" t="s">
        <v>174</v>
      </c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  <c r="AR4" s="444"/>
      <c r="AS4" s="444" t="s">
        <v>112</v>
      </c>
      <c r="AT4" s="444"/>
      <c r="AU4" s="444"/>
      <c r="AV4" s="444"/>
      <c r="AW4" s="444"/>
      <c r="AX4" s="444"/>
      <c r="AY4" s="444" t="s">
        <v>175</v>
      </c>
      <c r="AZ4" s="444"/>
      <c r="BA4" s="444"/>
      <c r="BB4" s="444"/>
      <c r="BC4" s="444"/>
      <c r="BD4" s="321"/>
    </row>
    <row r="5" spans="1:56" s="91" customFormat="1" ht="79.5" customHeight="1">
      <c r="A5" s="444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  <c r="AM5" s="444"/>
      <c r="AN5" s="444"/>
      <c r="AO5" s="444"/>
      <c r="AP5" s="444"/>
      <c r="AQ5" s="444"/>
      <c r="AR5" s="444"/>
      <c r="AS5" s="444"/>
      <c r="AT5" s="444"/>
      <c r="AU5" s="444"/>
      <c r="AV5" s="444"/>
      <c r="AW5" s="444"/>
      <c r="AX5" s="444"/>
      <c r="AY5" s="444"/>
      <c r="AZ5" s="444"/>
      <c r="BA5" s="444"/>
      <c r="BB5" s="444"/>
      <c r="BC5" s="444"/>
      <c r="BD5" s="277" t="s">
        <v>196</v>
      </c>
    </row>
    <row r="6" spans="1:56" s="91" customFormat="1" ht="15" customHeight="1">
      <c r="A6" s="413">
        <v>1</v>
      </c>
      <c r="B6" s="413"/>
      <c r="C6" s="413"/>
      <c r="D6" s="414" t="s">
        <v>177</v>
      </c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 t="s">
        <v>178</v>
      </c>
      <c r="AT6" s="414"/>
      <c r="AU6" s="414"/>
      <c r="AV6" s="414"/>
      <c r="AW6" s="414"/>
      <c r="AX6" s="414"/>
      <c r="AY6" s="414" t="s">
        <v>178</v>
      </c>
      <c r="AZ6" s="414"/>
      <c r="BA6" s="414"/>
      <c r="BB6" s="414"/>
      <c r="BC6" s="414"/>
      <c r="BD6" s="272" t="s">
        <v>179</v>
      </c>
    </row>
    <row r="7" spans="1:56" s="91" customFormat="1" ht="15" customHeight="1">
      <c r="A7" s="413">
        <v>2</v>
      </c>
      <c r="B7" s="413"/>
      <c r="C7" s="413"/>
      <c r="D7" s="414" t="s">
        <v>197</v>
      </c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AQ7" s="414"/>
      <c r="AR7" s="414"/>
      <c r="AS7" s="414" t="s">
        <v>200</v>
      </c>
      <c r="AT7" s="414"/>
      <c r="AU7" s="414"/>
      <c r="AV7" s="414"/>
      <c r="AW7" s="414"/>
      <c r="AX7" s="414"/>
      <c r="AY7" s="415" t="s">
        <v>208</v>
      </c>
      <c r="AZ7" s="415"/>
      <c r="BA7" s="415"/>
      <c r="BB7" s="415"/>
      <c r="BC7" s="415"/>
      <c r="BD7" s="273">
        <v>6.82</v>
      </c>
    </row>
    <row r="8" spans="1:56" s="91" customFormat="1" ht="14.25">
      <c r="A8" s="413">
        <v>3</v>
      </c>
      <c r="B8" s="413"/>
      <c r="C8" s="413"/>
      <c r="D8" s="414" t="s">
        <v>198</v>
      </c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4"/>
      <c r="AP8" s="414"/>
      <c r="AQ8" s="414"/>
      <c r="AR8" s="414"/>
      <c r="AS8" s="414" t="s">
        <v>202</v>
      </c>
      <c r="AT8" s="414"/>
      <c r="AU8" s="414"/>
      <c r="AV8" s="414"/>
      <c r="AW8" s="414"/>
      <c r="AX8" s="414"/>
      <c r="AY8" s="415" t="s">
        <v>209</v>
      </c>
      <c r="AZ8" s="415"/>
      <c r="BA8" s="415"/>
      <c r="BB8" s="415"/>
      <c r="BC8" s="415"/>
      <c r="BD8" s="278">
        <v>6.53</v>
      </c>
    </row>
    <row r="9" spans="1:56" s="91" customFormat="1" ht="15" customHeight="1">
      <c r="A9" s="413">
        <v>4</v>
      </c>
      <c r="B9" s="413"/>
      <c r="C9" s="413"/>
      <c r="D9" s="408" t="s">
        <v>199</v>
      </c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408"/>
      <c r="AC9" s="408"/>
      <c r="AD9" s="408"/>
      <c r="AE9" s="408"/>
      <c r="AF9" s="408"/>
      <c r="AG9" s="408"/>
      <c r="AH9" s="408"/>
      <c r="AI9" s="408"/>
      <c r="AJ9" s="408"/>
      <c r="AK9" s="408"/>
      <c r="AL9" s="408"/>
      <c r="AM9" s="408"/>
      <c r="AN9" s="408"/>
      <c r="AO9" s="408"/>
      <c r="AP9" s="408"/>
      <c r="AQ9" s="408"/>
      <c r="AR9" s="408"/>
      <c r="AS9" s="414" t="s">
        <v>201</v>
      </c>
      <c r="AT9" s="414"/>
      <c r="AU9" s="414"/>
      <c r="AV9" s="414"/>
      <c r="AW9" s="414"/>
      <c r="AX9" s="414"/>
      <c r="AY9" s="415" t="s">
        <v>210</v>
      </c>
      <c r="AZ9" s="415"/>
      <c r="BA9" s="415"/>
      <c r="BB9" s="415"/>
      <c r="BC9" s="415"/>
      <c r="BD9" s="273">
        <v>12</v>
      </c>
    </row>
    <row r="10" spans="1:56" s="91" customFormat="1" ht="14.25">
      <c r="A10" s="413">
        <v>5</v>
      </c>
      <c r="B10" s="413"/>
      <c r="C10" s="413"/>
      <c r="D10" s="414" t="s">
        <v>183</v>
      </c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4"/>
      <c r="AP10" s="414"/>
      <c r="AQ10" s="414"/>
      <c r="AR10" s="414"/>
      <c r="AS10" s="414" t="s">
        <v>7</v>
      </c>
      <c r="AT10" s="414"/>
      <c r="AU10" s="414"/>
      <c r="AV10" s="414"/>
      <c r="AW10" s="414"/>
      <c r="AX10" s="414"/>
      <c r="AY10" s="415" t="s">
        <v>211</v>
      </c>
      <c r="AZ10" s="415"/>
      <c r="BA10" s="415"/>
      <c r="BB10" s="415"/>
      <c r="BC10" s="415"/>
      <c r="BD10" s="273"/>
    </row>
    <row r="11" spans="1:56" s="91" customFormat="1" ht="15" customHeight="1">
      <c r="A11" s="413">
        <v>6</v>
      </c>
      <c r="B11" s="413"/>
      <c r="C11" s="413"/>
      <c r="D11" s="408" t="s">
        <v>203</v>
      </c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  <c r="W11" s="408"/>
      <c r="X11" s="408"/>
      <c r="Y11" s="408"/>
      <c r="Z11" s="408"/>
      <c r="AA11" s="408"/>
      <c r="AB11" s="408"/>
      <c r="AC11" s="408"/>
      <c r="AD11" s="408"/>
      <c r="AE11" s="408"/>
      <c r="AF11" s="408"/>
      <c r="AG11" s="408"/>
      <c r="AH11" s="408"/>
      <c r="AI11" s="408"/>
      <c r="AJ11" s="408"/>
      <c r="AK11" s="408"/>
      <c r="AL11" s="408"/>
      <c r="AM11" s="408"/>
      <c r="AN11" s="408"/>
      <c r="AO11" s="408"/>
      <c r="AP11" s="408"/>
      <c r="AQ11" s="408"/>
      <c r="AR11" s="408"/>
      <c r="AS11" s="414" t="s">
        <v>7</v>
      </c>
      <c r="AT11" s="414"/>
      <c r="AU11" s="414"/>
      <c r="AV11" s="414"/>
      <c r="AW11" s="414"/>
      <c r="AX11" s="414"/>
      <c r="AY11" s="415" t="s">
        <v>212</v>
      </c>
      <c r="AZ11" s="415"/>
      <c r="BA11" s="415"/>
      <c r="BB11" s="415"/>
      <c r="BC11" s="415"/>
      <c r="BD11" s="273"/>
    </row>
    <row r="12" spans="1:56" s="91" customFormat="1" ht="15" customHeight="1">
      <c r="A12" s="413">
        <v>7</v>
      </c>
      <c r="B12" s="413"/>
      <c r="C12" s="413"/>
      <c r="D12" s="414" t="s">
        <v>186</v>
      </c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4"/>
      <c r="AP12" s="414"/>
      <c r="AQ12" s="414"/>
      <c r="AR12" s="414"/>
      <c r="AS12" s="414" t="s">
        <v>187</v>
      </c>
      <c r="AT12" s="414"/>
      <c r="AU12" s="414"/>
      <c r="AV12" s="414"/>
      <c r="AW12" s="414"/>
      <c r="AX12" s="414"/>
      <c r="AY12" s="432" t="s">
        <v>188</v>
      </c>
      <c r="AZ12" s="432"/>
      <c r="BA12" s="432"/>
      <c r="BB12" s="432"/>
      <c r="BC12" s="432"/>
      <c r="BD12" s="281">
        <v>29.5</v>
      </c>
    </row>
    <row r="13" spans="1:56" s="91" customFormat="1" ht="14.25">
      <c r="A13" s="413"/>
      <c r="B13" s="413"/>
      <c r="C13" s="413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4"/>
      <c r="AP13" s="414"/>
      <c r="AQ13" s="414"/>
      <c r="AR13" s="414"/>
      <c r="AS13" s="414"/>
      <c r="AT13" s="414"/>
      <c r="AU13" s="414"/>
      <c r="AV13" s="414"/>
      <c r="AW13" s="414"/>
      <c r="AX13" s="414"/>
      <c r="AY13" s="432"/>
      <c r="AZ13" s="432"/>
      <c r="BA13" s="432"/>
      <c r="BB13" s="432"/>
      <c r="BC13" s="432"/>
      <c r="BD13" s="273"/>
    </row>
    <row r="14" spans="1:56" s="91" customFormat="1" ht="14.25"/>
    <row r="15" spans="1:56" ht="15.75">
      <c r="D15" s="116" t="s">
        <v>204</v>
      </c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 t="s">
        <v>196</v>
      </c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 t="s">
        <v>253</v>
      </c>
      <c r="AO15" s="117"/>
      <c r="AP15" s="117"/>
      <c r="AQ15" s="117"/>
      <c r="AR15" s="117"/>
      <c r="AS15" s="117"/>
      <c r="AT15" s="118" t="s">
        <v>246</v>
      </c>
      <c r="AU15" s="117"/>
      <c r="AV15" s="117"/>
      <c r="AW15" s="117"/>
      <c r="AX15" s="117"/>
      <c r="AY15" s="117"/>
      <c r="AZ15" s="117"/>
    </row>
    <row r="16" spans="1:56">
      <c r="D16" s="97" t="s">
        <v>205</v>
      </c>
    </row>
    <row r="17" spans="1:52">
      <c r="D17" s="97" t="s">
        <v>207</v>
      </c>
    </row>
    <row r="18" spans="1:52">
      <c r="F18" s="3" t="s">
        <v>206</v>
      </c>
      <c r="H18" s="428">
        <v>6.53</v>
      </c>
      <c r="I18" s="427"/>
      <c r="J18" t="s">
        <v>26</v>
      </c>
      <c r="K18" s="428">
        <v>6.82</v>
      </c>
      <c r="L18" s="428"/>
      <c r="M18" s="428"/>
      <c r="N18" t="s">
        <v>26</v>
      </c>
      <c r="O18" s="429">
        <v>1</v>
      </c>
      <c r="P18" s="429"/>
      <c r="Q18" t="s">
        <v>190</v>
      </c>
      <c r="R18" s="427">
        <v>44.534600000000005</v>
      </c>
      <c r="S18" s="427"/>
      <c r="T18" s="427"/>
      <c r="U18" t="s">
        <v>185</v>
      </c>
      <c r="W18" t="s">
        <v>444</v>
      </c>
      <c r="X18" s="445">
        <v>3</v>
      </c>
      <c r="Y18" s="445"/>
      <c r="Z18" t="s">
        <v>445</v>
      </c>
    </row>
    <row r="19" spans="1:52">
      <c r="F19" s="3" t="s">
        <v>252</v>
      </c>
      <c r="H19" s="98"/>
      <c r="I19" s="98"/>
      <c r="K19" s="100"/>
      <c r="L19" s="100"/>
      <c r="M19" s="100"/>
      <c r="O19" s="99"/>
      <c r="P19" s="99"/>
      <c r="R19" s="98"/>
      <c r="S19" s="427">
        <v>44.534600000000005</v>
      </c>
      <c r="T19" s="427"/>
      <c r="U19" s="427"/>
      <c r="V19" t="s">
        <v>189</v>
      </c>
      <c r="W19">
        <v>3</v>
      </c>
      <c r="X19" t="s">
        <v>190</v>
      </c>
      <c r="Y19" s="429" t="s">
        <v>460</v>
      </c>
      <c r="Z19" s="429"/>
      <c r="AA19" s="429"/>
    </row>
    <row r="20" spans="1:52" s="1" customFormat="1">
      <c r="A20" s="1" t="s">
        <v>243</v>
      </c>
      <c r="B20" s="102"/>
      <c r="C20" s="102"/>
      <c r="D20" s="102"/>
      <c r="E20" s="101"/>
      <c r="F20" s="102"/>
      <c r="G20" s="102"/>
      <c r="H20" s="102"/>
      <c r="J20" s="102"/>
      <c r="K20" s="102"/>
      <c r="L20" s="102"/>
      <c r="Q20" s="103"/>
      <c r="R20" s="103"/>
      <c r="S20" s="103"/>
      <c r="V20" s="103"/>
      <c r="W20" s="103"/>
      <c r="X20" s="103"/>
      <c r="AD20" s="102"/>
      <c r="AE20" s="102"/>
      <c r="AF20" s="102"/>
      <c r="AG20" s="104"/>
      <c r="AI20" s="105"/>
      <c r="AJ20" s="105"/>
      <c r="AK20" s="105"/>
    </row>
    <row r="21" spans="1:52" s="1" customFormat="1">
      <c r="B21" s="102"/>
      <c r="C21" s="102"/>
      <c r="D21" s="102"/>
      <c r="E21" s="101"/>
      <c r="F21" s="102"/>
      <c r="G21" s="102"/>
      <c r="H21" s="102"/>
      <c r="J21" s="102"/>
      <c r="K21" s="102"/>
      <c r="L21" s="102"/>
      <c r="Q21" s="103"/>
      <c r="R21" s="103"/>
      <c r="S21" s="103"/>
      <c r="V21" s="103"/>
      <c r="W21" s="103"/>
      <c r="X21" s="103"/>
      <c r="AD21" s="102"/>
      <c r="AE21" s="102"/>
      <c r="AF21" s="102"/>
      <c r="AG21" s="104"/>
      <c r="AI21" s="105"/>
      <c r="AJ21" s="105"/>
      <c r="AK21" s="105"/>
    </row>
    <row r="22" spans="1:52" s="1" customFormat="1">
      <c r="A22" s="1" t="s">
        <v>237</v>
      </c>
      <c r="B22" s="102"/>
      <c r="C22" s="102"/>
      <c r="D22" s="102"/>
      <c r="E22" s="101"/>
      <c r="F22" s="102"/>
      <c r="G22" s="102"/>
      <c r="H22" s="102"/>
      <c r="J22" s="102"/>
      <c r="K22" s="102"/>
      <c r="L22" s="102"/>
      <c r="M22" s="401">
        <v>3</v>
      </c>
      <c r="N22" s="401"/>
      <c r="Q22" s="103"/>
      <c r="R22" s="103"/>
      <c r="S22" s="103"/>
      <c r="V22" s="103"/>
      <c r="W22" s="103"/>
      <c r="X22" s="103"/>
      <c r="AD22" s="102"/>
      <c r="AE22" s="102"/>
      <c r="AF22" s="102"/>
      <c r="AG22" s="104"/>
      <c r="AI22" s="105"/>
      <c r="AJ22" s="105"/>
      <c r="AK22" s="105"/>
    </row>
    <row r="23" spans="1:52" s="1" customFormat="1">
      <c r="A23" s="1" t="s">
        <v>238</v>
      </c>
      <c r="B23" s="102"/>
      <c r="C23" s="102"/>
      <c r="D23" s="102"/>
      <c r="E23" s="101"/>
      <c r="F23" s="102"/>
      <c r="G23" s="102"/>
      <c r="H23" s="102"/>
      <c r="J23" s="102"/>
      <c r="K23" s="102"/>
      <c r="L23" s="401">
        <v>247</v>
      </c>
      <c r="M23" s="401"/>
      <c r="N23" s="401"/>
      <c r="Q23" s="103"/>
      <c r="R23" s="103"/>
      <c r="S23" s="103"/>
      <c r="V23" s="103"/>
      <c r="W23" s="103"/>
      <c r="X23" s="103"/>
      <c r="AD23" s="102"/>
      <c r="AE23" s="102"/>
      <c r="AF23" s="102"/>
      <c r="AG23" s="104"/>
      <c r="AI23" s="105"/>
      <c r="AJ23" s="105"/>
      <c r="AK23" s="105"/>
    </row>
    <row r="24" spans="1:52" s="1" customFormat="1">
      <c r="A24" s="1">
        <v>247</v>
      </c>
      <c r="B24" s="102" t="s">
        <v>26</v>
      </c>
      <c r="C24" s="102"/>
      <c r="D24" s="102">
        <v>3</v>
      </c>
      <c r="E24" s="101" t="s">
        <v>190</v>
      </c>
      <c r="F24" s="401">
        <v>741</v>
      </c>
      <c r="G24" s="401"/>
      <c r="H24" s="401"/>
      <c r="I24" s="1" t="s">
        <v>239</v>
      </c>
      <c r="J24" s="102"/>
      <c r="K24" s="102"/>
      <c r="L24" s="102"/>
      <c r="Q24" s="103"/>
      <c r="R24" s="103"/>
      <c r="S24" s="103"/>
      <c r="V24" s="103"/>
      <c r="W24" s="103"/>
      <c r="X24" s="103"/>
      <c r="AD24" s="102"/>
      <c r="AE24" s="102"/>
      <c r="AF24" s="102"/>
      <c r="AG24" s="104"/>
      <c r="AI24" s="105"/>
      <c r="AJ24" s="105"/>
      <c r="AK24" s="105"/>
    </row>
    <row r="25" spans="1:52" s="1" customFormat="1">
      <c r="A25" s="1" t="s">
        <v>240</v>
      </c>
      <c r="B25" s="102"/>
      <c r="C25" s="102"/>
      <c r="D25" s="102"/>
      <c r="E25" s="101"/>
      <c r="F25" s="102"/>
      <c r="G25" s="102"/>
      <c r="H25" s="102"/>
      <c r="J25" s="102"/>
      <c r="K25" s="102"/>
      <c r="L25" s="407">
        <v>8225</v>
      </c>
      <c r="M25" s="407"/>
      <c r="N25" s="407"/>
      <c r="O25" s="407"/>
      <c r="P25" s="110" t="s">
        <v>185</v>
      </c>
      <c r="Q25" s="110"/>
      <c r="R25" s="110"/>
      <c r="S25" s="103"/>
      <c r="V25" s="103"/>
      <c r="W25" s="103"/>
      <c r="X25" s="103"/>
      <c r="AD25" s="102"/>
      <c r="AE25" s="102"/>
      <c r="AF25" s="102"/>
      <c r="AG25" s="104"/>
      <c r="AI25" s="105"/>
      <c r="AJ25" s="105"/>
      <c r="AK25" s="105"/>
    </row>
    <row r="26" spans="1:52" s="1" customFormat="1">
      <c r="A26" s="112">
        <v>14.83</v>
      </c>
      <c r="B26" s="102" t="s">
        <v>26</v>
      </c>
      <c r="C26" s="401">
        <v>741</v>
      </c>
      <c r="D26" s="401"/>
      <c r="E26" s="401"/>
      <c r="F26" s="102" t="s">
        <v>190</v>
      </c>
      <c r="G26" s="401">
        <v>10989</v>
      </c>
      <c r="H26" s="401"/>
      <c r="I26" s="401"/>
      <c r="J26" s="102" t="s">
        <v>185</v>
      </c>
      <c r="K26" s="102"/>
      <c r="L26" s="108"/>
      <c r="M26" s="108"/>
      <c r="N26" s="108"/>
      <c r="O26" s="108"/>
      <c r="P26" s="110"/>
      <c r="Q26" s="110"/>
      <c r="R26" s="110"/>
      <c r="S26" s="103"/>
      <c r="V26" s="103"/>
      <c r="W26" s="103"/>
      <c r="X26" s="103"/>
      <c r="AD26" s="102"/>
      <c r="AE26" s="102"/>
      <c r="AF26" s="102"/>
      <c r="AG26" s="104"/>
      <c r="AI26" s="105"/>
      <c r="AJ26" s="105"/>
      <c r="AK26" s="105"/>
    </row>
    <row r="27" spans="1:52" s="1" customFormat="1">
      <c r="A27" s="1" t="s">
        <v>241</v>
      </c>
      <c r="B27" s="102"/>
      <c r="C27" s="102"/>
      <c r="D27" s="102"/>
      <c r="E27" s="101"/>
      <c r="F27" s="102"/>
      <c r="G27" s="102"/>
      <c r="H27" s="102"/>
      <c r="J27" s="402">
        <v>29.5</v>
      </c>
      <c r="K27" s="402"/>
      <c r="L27" s="402"/>
      <c r="Q27" s="103"/>
      <c r="R27" s="103"/>
      <c r="S27" s="103"/>
      <c r="V27" s="103"/>
      <c r="W27" s="103"/>
      <c r="X27" s="103"/>
      <c r="AD27" s="102"/>
      <c r="AE27" s="102"/>
      <c r="AF27" s="102"/>
      <c r="AG27" s="104"/>
      <c r="AI27" s="105"/>
      <c r="AJ27" s="105"/>
      <c r="AK27" s="105"/>
    </row>
    <row r="28" spans="1:52" s="1" customFormat="1">
      <c r="A28" s="96">
        <v>10989</v>
      </c>
      <c r="B28" s="102" t="s">
        <v>26</v>
      </c>
      <c r="C28" s="102"/>
      <c r="D28" s="401">
        <v>29.5</v>
      </c>
      <c r="E28" s="401"/>
      <c r="F28" s="102" t="s">
        <v>190</v>
      </c>
      <c r="G28" s="421" t="s">
        <v>465</v>
      </c>
      <c r="H28" s="421"/>
      <c r="I28" s="421"/>
      <c r="J28" s="421"/>
      <c r="K28" s="421"/>
      <c r="L28" s="421"/>
      <c r="M28" s="421"/>
      <c r="N28" s="421"/>
      <c r="Q28" s="103"/>
      <c r="R28" s="103"/>
      <c r="S28" s="103"/>
      <c r="V28" s="103"/>
      <c r="W28" s="103"/>
      <c r="X28" s="103"/>
      <c r="AD28" s="102"/>
      <c r="AE28" s="102"/>
      <c r="AF28" s="102"/>
      <c r="AG28" s="104"/>
      <c r="AI28" s="105"/>
      <c r="AJ28" s="105"/>
      <c r="AK28" s="105"/>
    </row>
    <row r="30" spans="1:52" ht="15.75" hidden="1">
      <c r="D30" s="116" t="s">
        <v>204</v>
      </c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 t="e">
        <v>#REF!</v>
      </c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 t="s">
        <v>253</v>
      </c>
      <c r="AO30" s="117"/>
      <c r="AP30" s="117"/>
      <c r="AQ30" s="117"/>
      <c r="AR30" s="117"/>
      <c r="AS30" s="117"/>
      <c r="AT30" s="118" t="s">
        <v>254</v>
      </c>
      <c r="AU30" s="117"/>
      <c r="AV30" s="117"/>
      <c r="AW30" s="117"/>
      <c r="AX30" s="117"/>
      <c r="AY30" s="117"/>
      <c r="AZ30" s="117"/>
    </row>
    <row r="31" spans="1:52" hidden="1">
      <c r="D31" s="97" t="s">
        <v>205</v>
      </c>
    </row>
    <row r="32" spans="1:52" hidden="1">
      <c r="D32" s="97" t="s">
        <v>207</v>
      </c>
    </row>
    <row r="33" spans="1:37" hidden="1">
      <c r="F33" s="3" t="s">
        <v>206</v>
      </c>
      <c r="H33" s="427" t="e">
        <v>#REF!</v>
      </c>
      <c r="I33" s="427"/>
      <c r="J33" t="s">
        <v>26</v>
      </c>
      <c r="K33" s="428" t="e">
        <v>#REF!</v>
      </c>
      <c r="L33" s="428"/>
      <c r="M33" s="428"/>
      <c r="N33" t="s">
        <v>26</v>
      </c>
      <c r="O33" s="429" t="e">
        <v>#REF!</v>
      </c>
      <c r="P33" s="429"/>
      <c r="Q33" t="s">
        <v>190</v>
      </c>
      <c r="R33" s="427" t="e">
        <v>#REF!</v>
      </c>
      <c r="S33" s="427"/>
      <c r="T33" s="427"/>
      <c r="U33" t="s">
        <v>185</v>
      </c>
      <c r="W33" t="s">
        <v>259</v>
      </c>
    </row>
    <row r="34" spans="1:37" hidden="1">
      <c r="F34" s="3" t="s">
        <v>252</v>
      </c>
      <c r="H34" s="98"/>
      <c r="I34" s="98"/>
      <c r="K34" s="100"/>
      <c r="L34" s="100"/>
      <c r="M34" s="100"/>
      <c r="O34" s="99"/>
      <c r="P34" s="99"/>
      <c r="R34" s="98"/>
      <c r="S34" s="427" t="e">
        <v>#REF!</v>
      </c>
      <c r="T34" s="427"/>
      <c r="U34" s="427"/>
      <c r="V34" t="s">
        <v>189</v>
      </c>
      <c r="W34">
        <v>2</v>
      </c>
      <c r="X34" t="s">
        <v>190</v>
      </c>
      <c r="Y34" s="427" t="e">
        <v>#REF!</v>
      </c>
      <c r="Z34" s="427"/>
      <c r="AA34" s="427"/>
      <c r="AB34" t="s">
        <v>185</v>
      </c>
    </row>
    <row r="35" spans="1:37" s="1" customFormat="1" hidden="1">
      <c r="A35" s="1" t="s">
        <v>243</v>
      </c>
      <c r="B35" s="102"/>
      <c r="C35" s="102"/>
      <c r="D35" s="102"/>
      <c r="E35" s="101"/>
      <c r="F35" s="102"/>
      <c r="G35" s="102"/>
      <c r="H35" s="102"/>
      <c r="J35" s="102"/>
      <c r="K35" s="102"/>
      <c r="L35" s="102"/>
      <c r="Q35" s="103"/>
      <c r="R35" s="103"/>
      <c r="S35" s="103"/>
      <c r="V35" s="103"/>
      <c r="W35" s="103"/>
      <c r="X35" s="103"/>
      <c r="AD35" s="102"/>
      <c r="AE35" s="102"/>
      <c r="AF35" s="102"/>
      <c r="AG35" s="104"/>
      <c r="AI35" s="105"/>
      <c r="AJ35" s="105"/>
      <c r="AK35" s="105"/>
    </row>
    <row r="36" spans="1:37" s="1" customFormat="1" hidden="1">
      <c r="B36" s="102"/>
      <c r="C36" s="102"/>
      <c r="D36" s="102"/>
      <c r="E36" s="101"/>
      <c r="F36" s="102"/>
      <c r="G36" s="102"/>
      <c r="H36" s="102"/>
      <c r="J36" s="102"/>
      <c r="K36" s="102"/>
      <c r="L36" s="102"/>
      <c r="Q36" s="103"/>
      <c r="R36" s="103"/>
      <c r="S36" s="103"/>
      <c r="V36" s="103"/>
      <c r="W36" s="103"/>
      <c r="X36" s="103"/>
      <c r="AD36" s="102"/>
      <c r="AE36" s="102"/>
      <c r="AF36" s="102"/>
      <c r="AG36" s="104"/>
      <c r="AI36" s="105"/>
      <c r="AJ36" s="105"/>
      <c r="AK36" s="105"/>
    </row>
    <row r="37" spans="1:37" s="1" customFormat="1" hidden="1">
      <c r="A37" s="1" t="s">
        <v>237</v>
      </c>
      <c r="B37" s="102"/>
      <c r="C37" s="102"/>
      <c r="D37" s="102"/>
      <c r="E37" s="101"/>
      <c r="F37" s="102"/>
      <c r="G37" s="102"/>
      <c r="H37" s="102"/>
      <c r="J37" s="102"/>
      <c r="K37" s="102"/>
      <c r="L37" s="102"/>
      <c r="M37" s="401">
        <v>2</v>
      </c>
      <c r="N37" s="401"/>
      <c r="Q37" s="103"/>
      <c r="R37" s="103"/>
      <c r="S37" s="103"/>
      <c r="V37" s="103"/>
      <c r="W37" s="103"/>
      <c r="X37" s="103"/>
      <c r="AD37" s="102"/>
      <c r="AE37" s="102"/>
      <c r="AF37" s="102"/>
      <c r="AG37" s="104"/>
      <c r="AI37" s="105"/>
      <c r="AJ37" s="105"/>
      <c r="AK37" s="105"/>
    </row>
    <row r="38" spans="1:37" s="1" customFormat="1" hidden="1">
      <c r="A38" s="1" t="s">
        <v>238</v>
      </c>
      <c r="B38" s="102"/>
      <c r="C38" s="102"/>
      <c r="D38" s="102"/>
      <c r="E38" s="101"/>
      <c r="F38" s="102"/>
      <c r="G38" s="102"/>
      <c r="H38" s="102"/>
      <c r="J38" s="102"/>
      <c r="K38" s="102"/>
      <c r="L38" s="401">
        <v>249</v>
      </c>
      <c r="M38" s="401"/>
      <c r="N38" s="401"/>
      <c r="Q38" s="103"/>
      <c r="R38" s="103"/>
      <c r="S38" s="103"/>
      <c r="V38" s="103"/>
      <c r="W38" s="103"/>
      <c r="X38" s="103"/>
      <c r="AD38" s="102"/>
      <c r="AE38" s="102"/>
      <c r="AF38" s="102"/>
      <c r="AG38" s="104"/>
      <c r="AI38" s="105"/>
      <c r="AJ38" s="105"/>
      <c r="AK38" s="105"/>
    </row>
    <row r="39" spans="1:37" s="1" customFormat="1" hidden="1">
      <c r="A39" s="1">
        <v>249</v>
      </c>
      <c r="B39" s="102" t="s">
        <v>26</v>
      </c>
      <c r="C39" s="102"/>
      <c r="D39" s="102">
        <v>2</v>
      </c>
      <c r="E39" s="101" t="s">
        <v>190</v>
      </c>
      <c r="F39" s="401">
        <v>498</v>
      </c>
      <c r="G39" s="401"/>
      <c r="H39" s="401"/>
      <c r="I39" s="1" t="s">
        <v>239</v>
      </c>
      <c r="J39" s="102"/>
      <c r="K39" s="102"/>
      <c r="L39" s="102"/>
      <c r="Q39" s="103"/>
      <c r="R39" s="103"/>
      <c r="S39" s="103"/>
      <c r="V39" s="103"/>
      <c r="W39" s="103"/>
      <c r="X39" s="103"/>
      <c r="AD39" s="102"/>
      <c r="AE39" s="102"/>
      <c r="AF39" s="102"/>
      <c r="AG39" s="104"/>
      <c r="AI39" s="105"/>
      <c r="AJ39" s="105"/>
      <c r="AK39" s="105"/>
    </row>
    <row r="40" spans="1:37" s="1" customFormat="1" hidden="1">
      <c r="A40" s="1" t="s">
        <v>240</v>
      </c>
      <c r="B40" s="102"/>
      <c r="C40" s="102"/>
      <c r="D40" s="102"/>
      <c r="E40" s="101"/>
      <c r="F40" s="102"/>
      <c r="G40" s="102"/>
      <c r="H40" s="102"/>
      <c r="J40" s="102"/>
      <c r="K40" s="102"/>
      <c r="L40" s="407" t="e">
        <v>#REF!</v>
      </c>
      <c r="M40" s="407"/>
      <c r="N40" s="407"/>
      <c r="O40" s="407"/>
      <c r="P40" s="110" t="s">
        <v>185</v>
      </c>
      <c r="Q40" s="110"/>
      <c r="R40" s="110"/>
      <c r="S40" s="103"/>
      <c r="V40" s="103"/>
      <c r="W40" s="103"/>
      <c r="X40" s="103"/>
      <c r="AD40" s="102"/>
      <c r="AE40" s="102"/>
      <c r="AF40" s="102"/>
      <c r="AG40" s="104"/>
      <c r="AI40" s="105"/>
      <c r="AJ40" s="105"/>
      <c r="AK40" s="105"/>
    </row>
    <row r="41" spans="1:37" s="1" customFormat="1" hidden="1">
      <c r="A41" s="112" t="e">
        <v>#REF!</v>
      </c>
      <c r="B41" s="102" t="s">
        <v>26</v>
      </c>
      <c r="C41" s="401">
        <v>498</v>
      </c>
      <c r="D41" s="401"/>
      <c r="E41" s="401"/>
      <c r="F41" s="102" t="s">
        <v>190</v>
      </c>
      <c r="G41" s="401" t="e">
        <v>#REF!</v>
      </c>
      <c r="H41" s="401"/>
      <c r="I41" s="401"/>
      <c r="J41" s="102" t="s">
        <v>185</v>
      </c>
      <c r="K41" s="102"/>
      <c r="L41" s="108"/>
      <c r="M41" s="108"/>
      <c r="N41" s="108"/>
      <c r="O41" s="108"/>
      <c r="P41" s="110"/>
      <c r="Q41" s="110"/>
      <c r="R41" s="110"/>
      <c r="S41" s="103"/>
      <c r="V41" s="103"/>
      <c r="W41" s="103"/>
      <c r="X41" s="103"/>
      <c r="AD41" s="102"/>
      <c r="AE41" s="102"/>
      <c r="AF41" s="102"/>
      <c r="AG41" s="104"/>
      <c r="AI41" s="105"/>
      <c r="AJ41" s="105"/>
      <c r="AK41" s="105"/>
    </row>
    <row r="42" spans="1:37" s="1" customFormat="1" hidden="1">
      <c r="A42" s="1" t="s">
        <v>241</v>
      </c>
      <c r="B42" s="102"/>
      <c r="C42" s="102"/>
      <c r="D42" s="102"/>
      <c r="E42" s="101"/>
      <c r="F42" s="102"/>
      <c r="G42" s="102"/>
      <c r="H42" s="102"/>
      <c r="J42" s="402">
        <v>22</v>
      </c>
      <c r="K42" s="402"/>
      <c r="L42" s="402"/>
      <c r="Q42" s="103"/>
      <c r="R42" s="103"/>
      <c r="S42" s="103"/>
      <c r="V42" s="103"/>
      <c r="W42" s="103"/>
      <c r="X42" s="103"/>
      <c r="AD42" s="102"/>
      <c r="AE42" s="102"/>
      <c r="AF42" s="102"/>
      <c r="AG42" s="104"/>
      <c r="AI42" s="105"/>
      <c r="AJ42" s="105"/>
      <c r="AK42" s="105"/>
    </row>
    <row r="43" spans="1:37" s="1" customFormat="1" hidden="1">
      <c r="A43" s="96" t="e">
        <v>#REF!</v>
      </c>
      <c r="B43" s="102" t="s">
        <v>26</v>
      </c>
      <c r="C43" s="102"/>
      <c r="D43" s="401">
        <v>22</v>
      </c>
      <c r="E43" s="401"/>
      <c r="F43" s="102" t="s">
        <v>190</v>
      </c>
      <c r="G43" s="421"/>
      <c r="H43" s="421"/>
      <c r="I43" s="421"/>
      <c r="J43" s="421"/>
      <c r="K43" s="421"/>
      <c r="L43" s="421"/>
      <c r="M43" s="421"/>
      <c r="N43" s="421"/>
      <c r="Q43" s="103"/>
      <c r="R43" s="103"/>
      <c r="S43" s="103"/>
      <c r="V43" s="103"/>
      <c r="W43" s="103"/>
      <c r="X43" s="103"/>
      <c r="AD43" s="102"/>
      <c r="AE43" s="102"/>
      <c r="AF43" s="102"/>
      <c r="AG43" s="104"/>
      <c r="AI43" s="105"/>
      <c r="AJ43" s="105"/>
      <c r="AK43" s="105"/>
    </row>
  </sheetData>
  <mergeCells count="67">
    <mergeCell ref="X18:Y18"/>
    <mergeCell ref="AY13:BC13"/>
    <mergeCell ref="A12:C12"/>
    <mergeCell ref="D12:AR12"/>
    <mergeCell ref="AS12:AX12"/>
    <mergeCell ref="AY12:BC12"/>
    <mergeCell ref="AY11:BC11"/>
    <mergeCell ref="A9:C9"/>
    <mergeCell ref="D9:AR9"/>
    <mergeCell ref="AS9:AX9"/>
    <mergeCell ref="AY9:BC9"/>
    <mergeCell ref="AS10:AX10"/>
    <mergeCell ref="A10:C10"/>
    <mergeCell ref="AY10:BC10"/>
    <mergeCell ref="A11:C11"/>
    <mergeCell ref="D10:AR10"/>
    <mergeCell ref="D11:AR11"/>
    <mergeCell ref="AY7:BC7"/>
    <mergeCell ref="A8:C8"/>
    <mergeCell ref="D8:AR8"/>
    <mergeCell ref="AS8:AX8"/>
    <mergeCell ref="AY8:BC8"/>
    <mergeCell ref="AY6:BC6"/>
    <mergeCell ref="A4:C5"/>
    <mergeCell ref="D4:AR5"/>
    <mergeCell ref="AS4:AX5"/>
    <mergeCell ref="AY4:BC5"/>
    <mergeCell ref="S19:U19"/>
    <mergeCell ref="Y19:AA19"/>
    <mergeCell ref="A6:C6"/>
    <mergeCell ref="D6:AR6"/>
    <mergeCell ref="AS6:AX6"/>
    <mergeCell ref="A7:C7"/>
    <mergeCell ref="D7:AR7"/>
    <mergeCell ref="AS7:AX7"/>
    <mergeCell ref="AS11:AX11"/>
    <mergeCell ref="A13:C13"/>
    <mergeCell ref="D13:AR13"/>
    <mergeCell ref="AS13:AX13"/>
    <mergeCell ref="H18:I18"/>
    <mergeCell ref="K18:M18"/>
    <mergeCell ref="O18:P18"/>
    <mergeCell ref="R18:T18"/>
    <mergeCell ref="D28:E28"/>
    <mergeCell ref="C26:E26"/>
    <mergeCell ref="G26:I26"/>
    <mergeCell ref="M22:N22"/>
    <mergeCell ref="L23:N23"/>
    <mergeCell ref="F24:H24"/>
    <mergeCell ref="L25:O25"/>
    <mergeCell ref="J27:L27"/>
    <mergeCell ref="H33:I33"/>
    <mergeCell ref="K33:M33"/>
    <mergeCell ref="O33:P33"/>
    <mergeCell ref="R33:T33"/>
    <mergeCell ref="G28:N28"/>
    <mergeCell ref="S34:U34"/>
    <mergeCell ref="Y34:AA34"/>
    <mergeCell ref="M37:N37"/>
    <mergeCell ref="L38:N38"/>
    <mergeCell ref="F39:H39"/>
    <mergeCell ref="L40:O40"/>
    <mergeCell ref="C41:E41"/>
    <mergeCell ref="G41:I41"/>
    <mergeCell ref="J42:L42"/>
    <mergeCell ref="D43:E43"/>
    <mergeCell ref="G43:N43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6" sqref="B6"/>
    </sheetView>
  </sheetViews>
  <sheetFormatPr defaultRowHeight="15"/>
  <cols>
    <col min="1" max="1" width="17.28515625" customWidth="1"/>
    <col min="2" max="2" width="17" customWidth="1"/>
    <col min="3" max="4" width="14.5703125" customWidth="1"/>
  </cols>
  <sheetData>
    <row r="1" spans="1:4">
      <c r="A1" s="2" t="s">
        <v>257</v>
      </c>
      <c r="B1" s="2" t="s">
        <v>258</v>
      </c>
    </row>
    <row r="2" spans="1:4">
      <c r="A2" s="119" t="s">
        <v>255</v>
      </c>
      <c r="B2" s="120" t="e">
        <f>САЗ!L34+САЗ!#REF!+САЗ!L74+САЗ!#REF!</f>
        <v>#REF!</v>
      </c>
      <c r="C2">
        <v>4</v>
      </c>
    </row>
    <row r="3" spans="1:4">
      <c r="A3" s="119" t="s">
        <v>299</v>
      </c>
      <c r="B3" s="120">
        <f>эксковатор!G28</f>
        <v>0</v>
      </c>
    </row>
    <row r="4" spans="1:4">
      <c r="A4" s="119">
        <v>440</v>
      </c>
      <c r="B4" s="120" t="e">
        <f>#REF!+#REF!</f>
        <v>#REF!</v>
      </c>
      <c r="C4">
        <v>2</v>
      </c>
    </row>
    <row r="5" spans="1:4">
      <c r="A5" s="119">
        <v>415</v>
      </c>
      <c r="B5" s="120" t="e">
        <f>#REF!+#REF!</f>
        <v>#REF!</v>
      </c>
      <c r="C5">
        <v>2</v>
      </c>
    </row>
    <row r="6" spans="1:4">
      <c r="A6" s="119" t="s">
        <v>256</v>
      </c>
      <c r="B6" s="120" t="e">
        <f>трактор!#REF!+трактор!G28+трактор!G43</f>
        <v>#REF!</v>
      </c>
      <c r="C6">
        <v>6</v>
      </c>
      <c r="D6" s="120">
        <f>486576*3</f>
        <v>1459728</v>
      </c>
    </row>
    <row r="7" spans="1:4">
      <c r="A7" s="121" t="s">
        <v>23</v>
      </c>
      <c r="B7" s="120" t="e">
        <f>SUM(B2:B6)</f>
        <v>#REF!</v>
      </c>
      <c r="C7" s="120">
        <f>SUM(C2:C6)</f>
        <v>14</v>
      </c>
      <c r="D7" s="146" t="e">
        <f>'1'!#REF!</f>
        <v>#REF!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8"/>
  <sheetViews>
    <sheetView view="pageBreakPreview" topLeftCell="A13" zoomScaleNormal="100" zoomScaleSheetLayoutView="100" workbookViewId="0">
      <selection activeCell="G15" sqref="G15"/>
    </sheetView>
  </sheetViews>
  <sheetFormatPr defaultRowHeight="15"/>
  <cols>
    <col min="1" max="1" width="19" style="34" customWidth="1"/>
    <col min="2" max="2" width="24.42578125" style="34" customWidth="1"/>
    <col min="3" max="3" width="15" style="34" customWidth="1"/>
    <col min="4" max="4" width="12.5703125" style="34" customWidth="1"/>
    <col min="5" max="5" width="13.5703125" style="34" customWidth="1"/>
    <col min="6" max="6" width="12" style="34" customWidth="1"/>
    <col min="7" max="7" width="14.5703125" style="34" customWidth="1"/>
    <col min="8" max="8" width="13.42578125" style="34" customWidth="1"/>
    <col min="9" max="9" width="11.140625" style="34" customWidth="1"/>
    <col min="10" max="16384" width="9.140625" style="34"/>
  </cols>
  <sheetData>
    <row r="1" spans="1:9">
      <c r="A1" s="34" t="s">
        <v>31</v>
      </c>
    </row>
    <row r="2" spans="1:9">
      <c r="A2" s="34" t="s">
        <v>32</v>
      </c>
      <c r="C2" s="34" t="s">
        <v>250</v>
      </c>
    </row>
    <row r="3" spans="1:9" ht="5.25" customHeight="1"/>
    <row r="4" spans="1:9" ht="76.5">
      <c r="A4" s="241" t="s">
        <v>33</v>
      </c>
      <c r="B4" s="241" t="s">
        <v>34</v>
      </c>
      <c r="C4" s="279" t="s">
        <v>35</v>
      </c>
      <c r="D4" s="279" t="s">
        <v>36</v>
      </c>
      <c r="E4" s="279" t="s">
        <v>37</v>
      </c>
      <c r="F4" s="279" t="s">
        <v>56</v>
      </c>
      <c r="G4" s="279" t="s">
        <v>38</v>
      </c>
      <c r="H4" s="279" t="s">
        <v>64</v>
      </c>
      <c r="I4" s="279" t="s">
        <v>89</v>
      </c>
    </row>
    <row r="5" spans="1:9">
      <c r="A5" s="446" t="s">
        <v>55</v>
      </c>
      <c r="B5" s="243" t="s">
        <v>39</v>
      </c>
      <c r="C5" s="124">
        <v>2.4</v>
      </c>
      <c r="D5" s="244">
        <v>7.874200000000001</v>
      </c>
      <c r="E5" s="245">
        <v>0.1889808</v>
      </c>
      <c r="F5" s="242">
        <v>100</v>
      </c>
      <c r="G5" s="245">
        <v>18.899999999999999</v>
      </c>
      <c r="H5" s="246">
        <v>37.79616</v>
      </c>
      <c r="I5" s="247">
        <v>14004.9</v>
      </c>
    </row>
    <row r="6" spans="1:9">
      <c r="A6" s="447"/>
      <c r="B6" s="243" t="s">
        <v>40</v>
      </c>
      <c r="C6" s="124">
        <v>0.3</v>
      </c>
      <c r="D6" s="244">
        <v>7.874200000000001</v>
      </c>
      <c r="E6" s="245">
        <v>2.3622600000000001E-2</v>
      </c>
      <c r="F6" s="242">
        <v>100</v>
      </c>
      <c r="G6" s="245">
        <v>2.36</v>
      </c>
      <c r="H6" s="247">
        <v>4.7245200000000001</v>
      </c>
      <c r="I6" s="247">
        <v>1748.76</v>
      </c>
    </row>
    <row r="7" spans="1:9">
      <c r="A7" s="447"/>
      <c r="B7" s="243" t="s">
        <v>41</v>
      </c>
      <c r="C7" s="124">
        <v>0.1</v>
      </c>
      <c r="D7" s="244">
        <v>7.874200000000001</v>
      </c>
      <c r="E7" s="245">
        <v>7.8741999999999996E-3</v>
      </c>
      <c r="F7" s="242">
        <v>120</v>
      </c>
      <c r="G7" s="245">
        <v>0.94</v>
      </c>
      <c r="H7" s="247">
        <v>1.88</v>
      </c>
      <c r="I7" s="247">
        <v>696.54</v>
      </c>
    </row>
    <row r="8" spans="1:9" ht="26.25">
      <c r="A8" s="448"/>
      <c r="B8" s="243" t="s">
        <v>42</v>
      </c>
      <c r="C8" s="124">
        <v>0.2</v>
      </c>
      <c r="D8" s="244">
        <v>7.874200000000001</v>
      </c>
      <c r="E8" s="245">
        <v>1.5748399999999999E-2</v>
      </c>
      <c r="F8" s="242">
        <v>140</v>
      </c>
      <c r="G8" s="245">
        <v>2.2000000000000002</v>
      </c>
      <c r="H8" s="247">
        <v>4.4000000000000004</v>
      </c>
      <c r="I8" s="247">
        <v>1630.2</v>
      </c>
    </row>
    <row r="9" spans="1:9">
      <c r="A9" s="446" t="s">
        <v>53</v>
      </c>
      <c r="B9" s="243" t="s">
        <v>39</v>
      </c>
      <c r="C9" s="124">
        <v>3.8</v>
      </c>
      <c r="D9" s="245">
        <v>9.4636025000000004</v>
      </c>
      <c r="E9" s="245">
        <v>0.35961689499999999</v>
      </c>
      <c r="F9" s="242">
        <v>100</v>
      </c>
      <c r="G9" s="245">
        <v>35.96</v>
      </c>
      <c r="H9" s="247">
        <v>71.923378999999997</v>
      </c>
      <c r="I9" s="247">
        <v>26646.36</v>
      </c>
    </row>
    <row r="10" spans="1:9">
      <c r="A10" s="447"/>
      <c r="B10" s="243" t="s">
        <v>40</v>
      </c>
      <c r="C10" s="124">
        <v>1.1000000000000001</v>
      </c>
      <c r="D10" s="245">
        <v>9.4636025000000004</v>
      </c>
      <c r="E10" s="245">
        <v>0.10409962750000001</v>
      </c>
      <c r="F10" s="242">
        <v>100</v>
      </c>
      <c r="G10" s="245">
        <v>10.41</v>
      </c>
      <c r="H10" s="247">
        <v>20.819925500000004</v>
      </c>
      <c r="I10" s="247">
        <v>7713.81</v>
      </c>
    </row>
    <row r="11" spans="1:9">
      <c r="A11" s="447"/>
      <c r="B11" s="243" t="s">
        <v>41</v>
      </c>
      <c r="C11" s="124">
        <v>0.1</v>
      </c>
      <c r="D11" s="245">
        <v>9.4636025000000004</v>
      </c>
      <c r="E11" s="245">
        <v>9.4636024999999995E-3</v>
      </c>
      <c r="F11" s="242">
        <v>120</v>
      </c>
      <c r="G11" s="245">
        <v>1.1399999999999999</v>
      </c>
      <c r="H11" s="247">
        <v>2.2799999999999998</v>
      </c>
      <c r="I11" s="247">
        <v>844.74</v>
      </c>
    </row>
    <row r="12" spans="1:9" ht="12" customHeight="1">
      <c r="A12" s="448"/>
      <c r="B12" s="243" t="s">
        <v>42</v>
      </c>
      <c r="C12" s="124">
        <v>0.3</v>
      </c>
      <c r="D12" s="245">
        <v>9.4636025000000004</v>
      </c>
      <c r="E12" s="245">
        <v>2.83908075E-2</v>
      </c>
      <c r="F12" s="242">
        <v>140</v>
      </c>
      <c r="G12" s="245">
        <v>3.97</v>
      </c>
      <c r="H12" s="247">
        <v>7.94</v>
      </c>
      <c r="I12" s="247">
        <v>2941.77</v>
      </c>
    </row>
    <row r="13" spans="1:9">
      <c r="A13" s="124" t="s">
        <v>23</v>
      </c>
      <c r="B13" s="124"/>
      <c r="C13" s="124"/>
      <c r="D13" s="124"/>
      <c r="E13" s="124"/>
      <c r="F13" s="124"/>
      <c r="G13" s="124"/>
      <c r="H13" s="124"/>
      <c r="I13" s="247">
        <v>56227.08</v>
      </c>
    </row>
    <row r="15" spans="1:9">
      <c r="A15" s="34" t="s">
        <v>31</v>
      </c>
    </row>
    <row r="16" spans="1:9">
      <c r="A16" s="34" t="s">
        <v>32</v>
      </c>
      <c r="C16" s="34" t="s">
        <v>251</v>
      </c>
    </row>
    <row r="17" spans="1:9" ht="4.5" customHeight="1"/>
    <row r="18" spans="1:9" ht="81.75" customHeight="1">
      <c r="A18" s="279" t="s">
        <v>33</v>
      </c>
      <c r="B18" s="279" t="s">
        <v>34</v>
      </c>
      <c r="C18" s="279" t="s">
        <v>35</v>
      </c>
      <c r="D18" s="279" t="s">
        <v>36</v>
      </c>
      <c r="E18" s="279" t="s">
        <v>37</v>
      </c>
      <c r="F18" s="279" t="s">
        <v>56</v>
      </c>
      <c r="G18" s="279" t="s">
        <v>38</v>
      </c>
      <c r="H18" s="279" t="s">
        <v>64</v>
      </c>
      <c r="I18" s="279" t="s">
        <v>89</v>
      </c>
    </row>
    <row r="19" spans="1:9">
      <c r="A19" s="446" t="s">
        <v>55</v>
      </c>
      <c r="B19" s="243" t="s">
        <v>39</v>
      </c>
      <c r="C19" s="124">
        <v>2.4</v>
      </c>
      <c r="D19" s="244">
        <v>7.5832000000000006</v>
      </c>
      <c r="E19" s="245">
        <v>0.18199679999999999</v>
      </c>
      <c r="F19" s="242">
        <v>100</v>
      </c>
      <c r="G19" s="245">
        <v>18.199680000000001</v>
      </c>
      <c r="H19" s="246">
        <v>36.399360000000001</v>
      </c>
      <c r="I19" s="247">
        <v>13485.96</v>
      </c>
    </row>
    <row r="20" spans="1:9">
      <c r="A20" s="447"/>
      <c r="B20" s="243" t="s">
        <v>40</v>
      </c>
      <c r="C20" s="124">
        <v>0.3</v>
      </c>
      <c r="D20" s="244">
        <v>7.5832000000000006</v>
      </c>
      <c r="E20" s="245">
        <v>2.2749599999999998E-2</v>
      </c>
      <c r="F20" s="242">
        <v>100</v>
      </c>
      <c r="G20" s="245">
        <v>2.2749600000000001</v>
      </c>
      <c r="H20" s="247">
        <v>4.5499200000000002</v>
      </c>
      <c r="I20" s="247">
        <v>1685.75</v>
      </c>
    </row>
    <row r="21" spans="1:9">
      <c r="A21" s="447"/>
      <c r="B21" s="243" t="s">
        <v>41</v>
      </c>
      <c r="C21" s="124">
        <v>0.1</v>
      </c>
      <c r="D21" s="244">
        <v>7.5832000000000006</v>
      </c>
      <c r="E21" s="245">
        <v>7.5832E-3</v>
      </c>
      <c r="F21" s="242">
        <v>120</v>
      </c>
      <c r="G21" s="245">
        <v>0.90990000000000004</v>
      </c>
      <c r="H21" s="247">
        <v>1.8198000000000001</v>
      </c>
      <c r="I21" s="247">
        <v>674.24</v>
      </c>
    </row>
    <row r="22" spans="1:9" ht="26.25">
      <c r="A22" s="448"/>
      <c r="B22" s="243" t="s">
        <v>42</v>
      </c>
      <c r="C22" s="124">
        <v>0.2</v>
      </c>
      <c r="D22" s="244">
        <v>7.5832000000000006</v>
      </c>
      <c r="E22" s="245">
        <v>1.51664E-2</v>
      </c>
      <c r="F22" s="242">
        <v>140</v>
      </c>
      <c r="G22" s="245">
        <v>2.1230000000000002</v>
      </c>
      <c r="H22" s="247">
        <v>4.2460000000000004</v>
      </c>
      <c r="I22" s="247">
        <v>1573.14</v>
      </c>
    </row>
    <row r="23" spans="1:9">
      <c r="A23" s="446" t="s">
        <v>53</v>
      </c>
      <c r="B23" s="243" t="s">
        <v>39</v>
      </c>
      <c r="C23" s="124">
        <v>3.2</v>
      </c>
      <c r="D23" s="245">
        <v>11.133650000000001</v>
      </c>
      <c r="E23" s="245">
        <v>0.35627680000000006</v>
      </c>
      <c r="F23" s="242">
        <v>100</v>
      </c>
      <c r="G23" s="245">
        <v>35.627600000000001</v>
      </c>
      <c r="H23" s="247">
        <v>71.255359999999996</v>
      </c>
      <c r="I23" s="247">
        <v>26400.05</v>
      </c>
    </row>
    <row r="24" spans="1:9">
      <c r="A24" s="447"/>
      <c r="B24" s="243" t="s">
        <v>40</v>
      </c>
      <c r="C24" s="124">
        <v>0.4</v>
      </c>
      <c r="D24" s="245">
        <v>11.133650000000001</v>
      </c>
      <c r="E24" s="245">
        <v>4.4534600000000008E-2</v>
      </c>
      <c r="F24" s="242">
        <v>100</v>
      </c>
      <c r="G24" s="245">
        <v>4.4534599999999998</v>
      </c>
      <c r="H24" s="247">
        <v>8.9069200000000013</v>
      </c>
      <c r="I24" s="247">
        <v>3300.01</v>
      </c>
    </row>
    <row r="25" spans="1:9">
      <c r="A25" s="447"/>
      <c r="B25" s="243" t="s">
        <v>41</v>
      </c>
      <c r="C25" s="124">
        <v>0.1</v>
      </c>
      <c r="D25" s="245">
        <v>11.133650000000001</v>
      </c>
      <c r="E25" s="245">
        <v>1.113365E-2</v>
      </c>
      <c r="F25" s="242">
        <v>120</v>
      </c>
      <c r="G25" s="245">
        <v>1.3360000000000001</v>
      </c>
      <c r="H25" s="247">
        <v>2.6720000000000002</v>
      </c>
      <c r="I25" s="247">
        <v>989.98</v>
      </c>
    </row>
    <row r="26" spans="1:9" ht="26.25">
      <c r="A26" s="448"/>
      <c r="B26" s="243" t="s">
        <v>42</v>
      </c>
      <c r="C26" s="124">
        <v>0.3</v>
      </c>
      <c r="D26" s="245">
        <v>11.133650000000001</v>
      </c>
      <c r="E26" s="245">
        <v>3.3400949999999999E-2</v>
      </c>
      <c r="F26" s="242">
        <v>140</v>
      </c>
      <c r="G26" s="245">
        <v>4.6760000000000002</v>
      </c>
      <c r="H26" s="247">
        <v>9.3520000000000003</v>
      </c>
      <c r="I26" s="247">
        <v>3464.92</v>
      </c>
    </row>
    <row r="27" spans="1:9">
      <c r="A27" s="124" t="s">
        <v>23</v>
      </c>
      <c r="B27" s="124"/>
      <c r="C27" s="124"/>
      <c r="D27" s="124"/>
      <c r="E27" s="124"/>
      <c r="F27" s="124"/>
      <c r="G27" s="124"/>
      <c r="H27" s="124"/>
      <c r="I27" s="247">
        <v>51574.05</v>
      </c>
    </row>
    <row r="28" spans="1:9">
      <c r="I28" s="248"/>
    </row>
  </sheetData>
  <mergeCells count="4">
    <mergeCell ref="A9:A12"/>
    <mergeCell ref="A5:A8"/>
    <mergeCell ref="A23:A26"/>
    <mergeCell ref="A19:A22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23"/>
  <sheetViews>
    <sheetView view="pageBreakPreview" zoomScale="85" zoomScaleNormal="100" zoomScaleSheetLayoutView="85" workbookViewId="0">
      <selection activeCell="A2" sqref="A2"/>
    </sheetView>
  </sheetViews>
  <sheetFormatPr defaultRowHeight="15.75"/>
  <cols>
    <col min="1" max="6" width="3.140625" style="6" customWidth="1"/>
    <col min="7" max="8" width="4.28515625" style="6" customWidth="1"/>
    <col min="9" max="14" width="3.140625" style="6" customWidth="1"/>
    <col min="15" max="16" width="4" style="6" customWidth="1"/>
    <col min="17" max="17" width="6.7109375" style="6" customWidth="1"/>
    <col min="18" max="18" width="6" style="6" customWidth="1"/>
    <col min="19" max="19" width="11" style="6" customWidth="1"/>
    <col min="20" max="20" width="9.140625" style="6"/>
    <col min="21" max="21" width="11.7109375" style="6" customWidth="1"/>
    <col min="22" max="16384" width="9.140625" style="6"/>
  </cols>
  <sheetData>
    <row r="1" spans="1:23">
      <c r="A1" s="316" t="s">
        <v>443</v>
      </c>
      <c r="B1" s="236"/>
      <c r="C1" s="236"/>
      <c r="D1" s="236"/>
      <c r="E1" s="236"/>
      <c r="F1" s="236"/>
      <c r="V1" s="147">
        <f>'[2]1'!F98</f>
        <v>399.99558406678756</v>
      </c>
    </row>
    <row r="3" spans="1:23" ht="69" customHeight="1">
      <c r="A3" s="361" t="s">
        <v>25</v>
      </c>
      <c r="B3" s="361"/>
      <c r="C3" s="361" t="s">
        <v>58</v>
      </c>
      <c r="D3" s="361"/>
      <c r="E3" s="361"/>
      <c r="F3" s="361"/>
      <c r="G3" s="361"/>
      <c r="H3" s="361" t="s">
        <v>59</v>
      </c>
      <c r="I3" s="361"/>
      <c r="J3" s="361"/>
      <c r="K3" s="361" t="s">
        <v>60</v>
      </c>
      <c r="L3" s="361"/>
      <c r="M3" s="361"/>
      <c r="N3" s="361"/>
      <c r="O3" s="361" t="s">
        <v>61</v>
      </c>
      <c r="P3" s="361"/>
      <c r="Q3" s="361" t="s">
        <v>87</v>
      </c>
      <c r="R3" s="339"/>
      <c r="S3" s="312" t="s">
        <v>436</v>
      </c>
      <c r="T3" s="312" t="s">
        <v>441</v>
      </c>
      <c r="U3" s="312" t="s">
        <v>442</v>
      </c>
    </row>
    <row r="4" spans="1:23" ht="15.75" customHeight="1">
      <c r="A4" s="361">
        <v>1</v>
      </c>
      <c r="B4" s="361"/>
      <c r="C4" s="458" t="s">
        <v>62</v>
      </c>
      <c r="D4" s="458"/>
      <c r="E4" s="458"/>
      <c r="F4" s="458"/>
      <c r="G4" s="458"/>
      <c r="H4" s="456">
        <v>2000</v>
      </c>
      <c r="I4" s="456"/>
      <c r="J4" s="456"/>
      <c r="K4" s="456">
        <v>161800</v>
      </c>
      <c r="L4" s="456"/>
      <c r="M4" s="456"/>
      <c r="N4" s="456"/>
      <c r="O4" s="462">
        <v>10</v>
      </c>
      <c r="P4" s="462"/>
      <c r="Q4" s="456"/>
      <c r="R4" s="457"/>
      <c r="S4" s="313"/>
      <c r="T4" s="313"/>
      <c r="U4" s="313"/>
    </row>
    <row r="5" spans="1:23">
      <c r="A5" s="361">
        <v>2</v>
      </c>
      <c r="B5" s="361"/>
      <c r="C5" s="458" t="s">
        <v>62</v>
      </c>
      <c r="D5" s="458"/>
      <c r="E5" s="458"/>
      <c r="F5" s="458"/>
      <c r="G5" s="458"/>
      <c r="H5" s="456">
        <v>2000</v>
      </c>
      <c r="I5" s="456"/>
      <c r="J5" s="456"/>
      <c r="K5" s="456">
        <v>161800</v>
      </c>
      <c r="L5" s="456"/>
      <c r="M5" s="456"/>
      <c r="N5" s="456"/>
      <c r="O5" s="462">
        <v>10</v>
      </c>
      <c r="P5" s="462"/>
      <c r="Q5" s="456"/>
      <c r="R5" s="457"/>
      <c r="S5" s="313"/>
      <c r="T5" s="313"/>
      <c r="U5" s="313"/>
      <c r="V5" s="6">
        <v>1970</v>
      </c>
      <c r="W5" s="6">
        <v>4370</v>
      </c>
    </row>
    <row r="6" spans="1:23">
      <c r="A6" s="361">
        <v>3</v>
      </c>
      <c r="B6" s="361"/>
      <c r="C6" s="458" t="s">
        <v>302</v>
      </c>
      <c r="D6" s="458"/>
      <c r="E6" s="458"/>
      <c r="F6" s="458"/>
      <c r="G6" s="458"/>
      <c r="H6" s="456">
        <v>2005</v>
      </c>
      <c r="I6" s="456"/>
      <c r="J6" s="456"/>
      <c r="K6" s="456">
        <v>437000</v>
      </c>
      <c r="L6" s="456"/>
      <c r="M6" s="456"/>
      <c r="N6" s="456"/>
      <c r="O6" s="462">
        <v>10</v>
      </c>
      <c r="P6" s="462"/>
      <c r="Q6" s="456">
        <f>K6*O6%</f>
        <v>43700</v>
      </c>
      <c r="R6" s="457"/>
      <c r="S6" s="313">
        <v>1970</v>
      </c>
      <c r="T6" s="314" t="e">
        <f>фот!#REF!*'1'!#REF!</f>
        <v>#REF!</v>
      </c>
      <c r="U6" s="314" t="e">
        <f>T6*Q6/S6</f>
        <v>#REF!</v>
      </c>
      <c r="V6" s="6">
        <v>1648</v>
      </c>
      <c r="W6" s="6">
        <v>0</v>
      </c>
    </row>
    <row r="7" spans="1:23">
      <c r="A7" s="361">
        <v>4</v>
      </c>
      <c r="B7" s="361"/>
      <c r="C7" s="458" t="s">
        <v>303</v>
      </c>
      <c r="D7" s="458"/>
      <c r="E7" s="458"/>
      <c r="F7" s="458"/>
      <c r="G7" s="458"/>
      <c r="H7" s="456">
        <v>2009</v>
      </c>
      <c r="I7" s="456"/>
      <c r="J7" s="456"/>
      <c r="K7" s="456">
        <v>795000</v>
      </c>
      <c r="L7" s="456"/>
      <c r="M7" s="456"/>
      <c r="N7" s="456"/>
      <c r="O7" s="462">
        <v>10</v>
      </c>
      <c r="P7" s="462"/>
      <c r="Q7" s="456">
        <f>K7*O7%</f>
        <v>79500</v>
      </c>
      <c r="R7" s="457"/>
      <c r="S7" s="313">
        <v>1970</v>
      </c>
      <c r="T7" s="314" t="e">
        <f>фот!#REF!*'1'!#REF!</f>
        <v>#REF!</v>
      </c>
      <c r="U7" s="314" t="e">
        <f t="shared" ref="U7:U9" si="0">T7*Q7/S7</f>
        <v>#REF!</v>
      </c>
    </row>
    <row r="8" spans="1:23">
      <c r="A8" s="361">
        <v>5</v>
      </c>
      <c r="B8" s="361"/>
      <c r="C8" s="458" t="s">
        <v>63</v>
      </c>
      <c r="D8" s="458"/>
      <c r="E8" s="458"/>
      <c r="F8" s="458"/>
      <c r="G8" s="458"/>
      <c r="H8" s="456">
        <v>2007</v>
      </c>
      <c r="I8" s="456"/>
      <c r="J8" s="456"/>
      <c r="K8" s="456">
        <v>92000</v>
      </c>
      <c r="L8" s="456"/>
      <c r="M8" s="456"/>
      <c r="N8" s="456"/>
      <c r="O8" s="462">
        <v>12.5</v>
      </c>
      <c r="P8" s="462"/>
      <c r="Q8" s="456">
        <f t="shared" ref="Q8:Q9" si="1">K8*O8%</f>
        <v>11500</v>
      </c>
      <c r="R8" s="457"/>
      <c r="S8" s="313">
        <v>1970</v>
      </c>
      <c r="T8" s="314">
        <f>фот!E7*'1'!L14</f>
        <v>1630.2</v>
      </c>
      <c r="U8" s="314">
        <f t="shared" si="0"/>
        <v>9516.3959390862947</v>
      </c>
    </row>
    <row r="9" spans="1:23">
      <c r="A9" s="361">
        <v>6</v>
      </c>
      <c r="B9" s="361"/>
      <c r="C9" s="458" t="s">
        <v>63</v>
      </c>
      <c r="D9" s="458"/>
      <c r="E9" s="458"/>
      <c r="F9" s="458"/>
      <c r="G9" s="458"/>
      <c r="H9" s="456">
        <v>2007</v>
      </c>
      <c r="I9" s="456"/>
      <c r="J9" s="456"/>
      <c r="K9" s="456">
        <v>92000</v>
      </c>
      <c r="L9" s="456"/>
      <c r="M9" s="456"/>
      <c r="N9" s="456"/>
      <c r="O9" s="462">
        <v>12.5</v>
      </c>
      <c r="P9" s="462"/>
      <c r="Q9" s="456">
        <f t="shared" si="1"/>
        <v>11500</v>
      </c>
      <c r="R9" s="457"/>
      <c r="S9" s="313">
        <v>1970</v>
      </c>
      <c r="T9" s="314" t="e">
        <f>фот!#REF!*'1'!#REF!</f>
        <v>#REF!</v>
      </c>
      <c r="U9" s="314" t="e">
        <f t="shared" si="0"/>
        <v>#REF!</v>
      </c>
    </row>
    <row r="10" spans="1:23">
      <c r="A10" s="361">
        <v>7</v>
      </c>
      <c r="B10" s="361"/>
      <c r="C10" s="458" t="s">
        <v>63</v>
      </c>
      <c r="D10" s="458"/>
      <c r="E10" s="458"/>
      <c r="F10" s="458"/>
      <c r="G10" s="458"/>
      <c r="H10" s="456">
        <v>2007</v>
      </c>
      <c r="I10" s="456"/>
      <c r="J10" s="456"/>
      <c r="K10" s="456">
        <v>92000</v>
      </c>
      <c r="L10" s="456"/>
      <c r="M10" s="456"/>
      <c r="N10" s="456"/>
      <c r="O10" s="462">
        <v>12.5</v>
      </c>
      <c r="P10" s="462"/>
      <c r="Q10" s="456"/>
      <c r="R10" s="457"/>
      <c r="S10" s="313"/>
      <c r="T10" s="313"/>
      <c r="U10" s="313"/>
    </row>
    <row r="11" spans="1:23">
      <c r="A11" s="361">
        <v>8</v>
      </c>
      <c r="B11" s="361"/>
      <c r="C11" s="458" t="s">
        <v>86</v>
      </c>
      <c r="D11" s="458"/>
      <c r="E11" s="458"/>
      <c r="F11" s="458"/>
      <c r="G11" s="458"/>
      <c r="H11" s="456">
        <v>2000</v>
      </c>
      <c r="I11" s="456"/>
      <c r="J11" s="456"/>
      <c r="K11" s="456">
        <v>201460</v>
      </c>
      <c r="L11" s="456"/>
      <c r="M11" s="456"/>
      <c r="N11" s="456"/>
      <c r="O11" s="456">
        <v>9.1</v>
      </c>
      <c r="P11" s="456"/>
      <c r="Q11" s="456"/>
      <c r="R11" s="457"/>
      <c r="S11" s="313"/>
      <c r="T11" s="313"/>
      <c r="U11" s="313"/>
    </row>
    <row r="12" spans="1:23">
      <c r="A12" s="361">
        <v>9</v>
      </c>
      <c r="B12" s="361"/>
      <c r="C12" s="458" t="s">
        <v>160</v>
      </c>
      <c r="D12" s="458"/>
      <c r="E12" s="458"/>
      <c r="F12" s="458"/>
      <c r="G12" s="458"/>
      <c r="H12" s="456">
        <v>2000</v>
      </c>
      <c r="I12" s="456"/>
      <c r="J12" s="456"/>
      <c r="K12" s="456">
        <v>286960</v>
      </c>
      <c r="L12" s="456"/>
      <c r="M12" s="456"/>
      <c r="N12" s="456"/>
      <c r="O12" s="456">
        <v>9.1</v>
      </c>
      <c r="P12" s="456"/>
      <c r="Q12" s="456"/>
      <c r="R12" s="457"/>
      <c r="S12" s="313"/>
      <c r="T12" s="313"/>
      <c r="U12" s="313"/>
    </row>
    <row r="13" spans="1:23">
      <c r="A13" s="361">
        <v>10</v>
      </c>
      <c r="B13" s="361"/>
      <c r="C13" s="458" t="s">
        <v>160</v>
      </c>
      <c r="D13" s="458"/>
      <c r="E13" s="458"/>
      <c r="F13" s="458"/>
      <c r="G13" s="458"/>
      <c r="H13" s="456">
        <v>2000</v>
      </c>
      <c r="I13" s="456"/>
      <c r="J13" s="456"/>
      <c r="K13" s="456">
        <v>286960</v>
      </c>
      <c r="L13" s="456"/>
      <c r="M13" s="456"/>
      <c r="N13" s="456"/>
      <c r="O13" s="456">
        <v>9.1</v>
      </c>
      <c r="P13" s="456"/>
      <c r="Q13" s="456"/>
      <c r="R13" s="457"/>
      <c r="S13" s="313"/>
      <c r="T13" s="313"/>
      <c r="U13" s="313"/>
    </row>
    <row r="14" spans="1:23">
      <c r="A14" s="459" t="s">
        <v>21</v>
      </c>
      <c r="B14" s="460"/>
      <c r="C14" s="460"/>
      <c r="D14" s="460"/>
      <c r="E14" s="460"/>
      <c r="F14" s="460"/>
      <c r="G14" s="460"/>
      <c r="H14" s="460"/>
      <c r="I14" s="460"/>
      <c r="J14" s="460"/>
      <c r="K14" s="460"/>
      <c r="L14" s="460"/>
      <c r="M14" s="460"/>
      <c r="N14" s="460"/>
      <c r="O14" s="460"/>
      <c r="P14" s="461"/>
      <c r="Q14" s="456">
        <f>SUM(Q4:R13)</f>
        <v>146200</v>
      </c>
      <c r="R14" s="457"/>
      <c r="S14" s="289">
        <f>SUM(S6:S13)</f>
        <v>7880</v>
      </c>
      <c r="T14" s="289" t="e">
        <f t="shared" ref="T14:U14" si="2">SUM(T6:T13)</f>
        <v>#REF!</v>
      </c>
      <c r="U14" s="289" t="e">
        <f t="shared" si="2"/>
        <v>#REF!</v>
      </c>
    </row>
    <row r="15" spans="1:23" s="91" customFormat="1" ht="14.25"/>
    <row r="16" spans="1:23" s="91" customFormat="1" ht="14.25"/>
    <row r="17" spans="1:22" s="91" customFormat="1" ht="14.25"/>
    <row r="19" spans="1:22" ht="18.75" hidden="1" customHeight="1">
      <c r="A19" s="452">
        <f>K6</f>
        <v>437000</v>
      </c>
      <c r="B19" s="452"/>
      <c r="C19" s="452"/>
      <c r="D19" s="452"/>
      <c r="E19" s="6" t="s">
        <v>26</v>
      </c>
      <c r="F19" s="453">
        <f>O6</f>
        <v>10</v>
      </c>
      <c r="G19" s="453"/>
      <c r="H19" s="6" t="s">
        <v>7</v>
      </c>
      <c r="I19" s="6" t="s">
        <v>26</v>
      </c>
      <c r="J19" s="368">
        <v>1698</v>
      </c>
      <c r="K19" s="368"/>
      <c r="L19" s="368"/>
      <c r="M19" s="235" t="s">
        <v>189</v>
      </c>
      <c r="N19" s="454">
        <f>366*24</f>
        <v>8784</v>
      </c>
      <c r="O19" s="454"/>
      <c r="P19" s="236" t="s">
        <v>190</v>
      </c>
      <c r="Q19" s="455">
        <f>(A19*F19%)*J19/N19</f>
        <v>8447.4726775956278</v>
      </c>
      <c r="R19" s="455"/>
      <c r="S19" s="455"/>
      <c r="T19" s="451" t="s">
        <v>302</v>
      </c>
      <c r="U19" s="451"/>
      <c r="V19" s="237"/>
    </row>
    <row r="20" spans="1:22" ht="18.75" hidden="1" customHeight="1">
      <c r="A20" s="452">
        <f>K7</f>
        <v>795000</v>
      </c>
      <c r="B20" s="452"/>
      <c r="C20" s="452"/>
      <c r="D20" s="452"/>
      <c r="E20" s="6" t="s">
        <v>26</v>
      </c>
      <c r="F20" s="453">
        <f>O7</f>
        <v>10</v>
      </c>
      <c r="G20" s="453"/>
      <c r="H20" s="6" t="s">
        <v>7</v>
      </c>
      <c r="I20" s="6" t="s">
        <v>26</v>
      </c>
      <c r="J20" s="368">
        <v>1699</v>
      </c>
      <c r="K20" s="368"/>
      <c r="L20" s="368"/>
      <c r="M20" s="235" t="s">
        <v>189</v>
      </c>
      <c r="N20" s="454">
        <f t="shared" ref="N20:N22" si="3">366*24</f>
        <v>8784</v>
      </c>
      <c r="O20" s="454"/>
      <c r="P20" s="236" t="s">
        <v>190</v>
      </c>
      <c r="Q20" s="455">
        <f t="shared" ref="Q20:Q22" si="4">(A20*F20%)*J20/N20</f>
        <v>15376.878415300547</v>
      </c>
      <c r="R20" s="455"/>
      <c r="S20" s="455"/>
      <c r="T20" s="451" t="s">
        <v>303</v>
      </c>
      <c r="U20" s="451"/>
      <c r="V20" s="237"/>
    </row>
    <row r="21" spans="1:22" ht="18.75" hidden="1" customHeight="1">
      <c r="A21" s="452">
        <f>K8</f>
        <v>92000</v>
      </c>
      <c r="B21" s="452"/>
      <c r="C21" s="452"/>
      <c r="D21" s="452"/>
      <c r="E21" s="6" t="s">
        <v>26</v>
      </c>
      <c r="F21" s="453">
        <f>O8</f>
        <v>12.5</v>
      </c>
      <c r="G21" s="453"/>
      <c r="H21" s="6" t="s">
        <v>7</v>
      </c>
      <c r="I21" s="6" t="s">
        <v>26</v>
      </c>
      <c r="J21" s="368">
        <v>1700</v>
      </c>
      <c r="K21" s="368"/>
      <c r="L21" s="368"/>
      <c r="M21" s="235" t="s">
        <v>189</v>
      </c>
      <c r="N21" s="454">
        <f t="shared" si="3"/>
        <v>8784</v>
      </c>
      <c r="O21" s="454"/>
      <c r="P21" s="236" t="s">
        <v>190</v>
      </c>
      <c r="Q21" s="455">
        <f t="shared" si="4"/>
        <v>2225.6375227686704</v>
      </c>
      <c r="R21" s="455"/>
      <c r="S21" s="455"/>
      <c r="T21" s="451" t="s">
        <v>63</v>
      </c>
      <c r="U21" s="451"/>
      <c r="V21" s="237"/>
    </row>
    <row r="22" spans="1:22" ht="18.75" hidden="1" customHeight="1">
      <c r="A22" s="452">
        <f>K9</f>
        <v>92000</v>
      </c>
      <c r="B22" s="452"/>
      <c r="C22" s="452"/>
      <c r="D22" s="452"/>
      <c r="E22" s="6" t="s">
        <v>26</v>
      </c>
      <c r="F22" s="453">
        <f>O9</f>
        <v>12.5</v>
      </c>
      <c r="G22" s="453"/>
      <c r="H22" s="6" t="s">
        <v>7</v>
      </c>
      <c r="I22" s="6" t="s">
        <v>26</v>
      </c>
      <c r="J22" s="368">
        <v>1701</v>
      </c>
      <c r="K22" s="368"/>
      <c r="L22" s="368"/>
      <c r="M22" s="235" t="s">
        <v>189</v>
      </c>
      <c r="N22" s="454">
        <f t="shared" si="3"/>
        <v>8784</v>
      </c>
      <c r="O22" s="454"/>
      <c r="P22" s="236" t="s">
        <v>190</v>
      </c>
      <c r="Q22" s="455">
        <f t="shared" si="4"/>
        <v>2226.9467213114754</v>
      </c>
      <c r="R22" s="455"/>
      <c r="S22" s="455"/>
      <c r="T22" s="451" t="s">
        <v>63</v>
      </c>
      <c r="U22" s="451"/>
      <c r="V22" s="237"/>
    </row>
    <row r="23" spans="1:22" hidden="1">
      <c r="A23" s="449" t="s">
        <v>21</v>
      </c>
      <c r="B23" s="449"/>
      <c r="C23" s="449"/>
      <c r="D23" s="449"/>
      <c r="E23" s="449"/>
      <c r="F23" s="449"/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50"/>
      <c r="R23" s="450"/>
      <c r="S23" s="450"/>
    </row>
  </sheetData>
  <mergeCells count="94">
    <mergeCell ref="O3:P3"/>
    <mergeCell ref="Q3:R3"/>
    <mergeCell ref="A4:B4"/>
    <mergeCell ref="C4:G4"/>
    <mergeCell ref="H4:J4"/>
    <mergeCell ref="K4:N4"/>
    <mergeCell ref="O4:P4"/>
    <mergeCell ref="Q4:R4"/>
    <mergeCell ref="A3:B3"/>
    <mergeCell ref="C3:G3"/>
    <mergeCell ref="H3:J3"/>
    <mergeCell ref="K3:N3"/>
    <mergeCell ref="Q5:R5"/>
    <mergeCell ref="A6:B6"/>
    <mergeCell ref="C6:G6"/>
    <mergeCell ref="H6:J6"/>
    <mergeCell ref="K6:N6"/>
    <mergeCell ref="O6:P6"/>
    <mergeCell ref="Q6:R6"/>
    <mergeCell ref="A5:B5"/>
    <mergeCell ref="C5:G5"/>
    <mergeCell ref="H5:J5"/>
    <mergeCell ref="K5:N5"/>
    <mergeCell ref="O5:P5"/>
    <mergeCell ref="Q7:R7"/>
    <mergeCell ref="A8:B8"/>
    <mergeCell ref="C8:G8"/>
    <mergeCell ref="H8:J8"/>
    <mergeCell ref="K8:N8"/>
    <mergeCell ref="O8:P8"/>
    <mergeCell ref="Q8:R8"/>
    <mergeCell ref="A7:B7"/>
    <mergeCell ref="C7:G7"/>
    <mergeCell ref="H7:J7"/>
    <mergeCell ref="K7:N7"/>
    <mergeCell ref="O7:P7"/>
    <mergeCell ref="Q9:R9"/>
    <mergeCell ref="A10:B10"/>
    <mergeCell ref="C10:G10"/>
    <mergeCell ref="H10:J10"/>
    <mergeCell ref="K10:N10"/>
    <mergeCell ref="O10:P10"/>
    <mergeCell ref="Q10:R10"/>
    <mergeCell ref="A9:B9"/>
    <mergeCell ref="C9:G9"/>
    <mergeCell ref="H9:J9"/>
    <mergeCell ref="K9:N9"/>
    <mergeCell ref="O9:P9"/>
    <mergeCell ref="Q11:R11"/>
    <mergeCell ref="A12:B12"/>
    <mergeCell ref="C12:G12"/>
    <mergeCell ref="H12:J12"/>
    <mergeCell ref="K12:N12"/>
    <mergeCell ref="O12:P12"/>
    <mergeCell ref="Q12:R12"/>
    <mergeCell ref="A11:B11"/>
    <mergeCell ref="C11:G11"/>
    <mergeCell ref="H11:J11"/>
    <mergeCell ref="K11:N11"/>
    <mergeCell ref="O11:P11"/>
    <mergeCell ref="Q13:R13"/>
    <mergeCell ref="A19:D19"/>
    <mergeCell ref="F19:G19"/>
    <mergeCell ref="J19:L19"/>
    <mergeCell ref="N19:O19"/>
    <mergeCell ref="Q19:S19"/>
    <mergeCell ref="A13:B13"/>
    <mergeCell ref="C13:G13"/>
    <mergeCell ref="H13:J13"/>
    <mergeCell ref="K13:N13"/>
    <mergeCell ref="O13:P13"/>
    <mergeCell ref="Q14:R14"/>
    <mergeCell ref="A14:P14"/>
    <mergeCell ref="T19:U19"/>
    <mergeCell ref="A20:D20"/>
    <mergeCell ref="F20:G20"/>
    <mergeCell ref="J20:L20"/>
    <mergeCell ref="N20:O20"/>
    <mergeCell ref="Q20:S20"/>
    <mergeCell ref="T20:U20"/>
    <mergeCell ref="A23:P23"/>
    <mergeCell ref="Q23:S23"/>
    <mergeCell ref="T21:U21"/>
    <mergeCell ref="A22:D22"/>
    <mergeCell ref="F22:G22"/>
    <mergeCell ref="J22:L22"/>
    <mergeCell ref="N22:O22"/>
    <mergeCell ref="Q22:S22"/>
    <mergeCell ref="T22:U22"/>
    <mergeCell ref="A21:D21"/>
    <mergeCell ref="F21:G21"/>
    <mergeCell ref="J21:L21"/>
    <mergeCell ref="N21:O21"/>
    <mergeCell ref="Q21:S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</vt:lpstr>
      <vt:lpstr>фот</vt:lpstr>
      <vt:lpstr>шт он</vt:lpstr>
      <vt:lpstr>САЗ</vt:lpstr>
      <vt:lpstr>эксковатор</vt:lpstr>
      <vt:lpstr>трактор</vt:lpstr>
      <vt:lpstr>итог топлива</vt:lpstr>
      <vt:lpstr>материалы</vt:lpstr>
      <vt:lpstr>аммортиз</vt:lpstr>
      <vt:lpstr>ремонт авто все (часть)</vt:lpstr>
      <vt:lpstr>ремонт авто все</vt:lpstr>
      <vt:lpstr>общ</vt:lpstr>
      <vt:lpstr>Лист1</vt:lpstr>
      <vt:lpstr>РГ</vt:lpstr>
      <vt:lpstr>трн</vt:lpstr>
      <vt:lpstr>ОТ</vt:lpstr>
      <vt:lpstr>'1'!Область_печати</vt:lpstr>
      <vt:lpstr>аммортиз!Область_печати</vt:lpstr>
      <vt:lpstr>материалы!Область_печати</vt:lpstr>
      <vt:lpstr>ОТ!Область_печати</vt:lpstr>
      <vt:lpstr>САЗ!Область_печати</vt:lpstr>
      <vt:lpstr>трактор!Область_печати</vt:lpstr>
      <vt:lpstr>фот!Область_печати</vt:lpstr>
      <vt:lpstr>'шт он'!Область_печати</vt:lpstr>
      <vt:lpstr>эксковатор!Область_печати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2016-02-02T12:27:35Z</dcterms:modified>
</cp:coreProperties>
</file>